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drano\Desktop\"/>
    </mc:Choice>
  </mc:AlternateContent>
  <xr:revisionPtr revIDLastSave="0" documentId="13_ncr:1_{0767538B-5DE7-4665-B306-2072B469418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FORM 2 ACT SALUD" sheetId="1" r:id="rId1"/>
    <sheet name="FORM 2 ACT ADM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</externalReferences>
  <definedNames>
    <definedName name="\0" localSheetId="1">#REF!</definedName>
    <definedName name="\0" localSheetId="0">#REF!</definedName>
    <definedName name="\0">#REF!</definedName>
    <definedName name="\A" localSheetId="1">#REF!</definedName>
    <definedName name="\A" localSheetId="0">#REF!</definedName>
    <definedName name="\A">#REF!</definedName>
    <definedName name="\b" localSheetId="1">[1]BaseMone!#REF!</definedName>
    <definedName name="\b" localSheetId="0">[1]BaseMone!#REF!</definedName>
    <definedName name="\b">[2]BaseMone!#REF!</definedName>
    <definedName name="\c">'[3]PAG-28'!$CD$97</definedName>
    <definedName name="\CORR" localSheetId="1">[4]BATERIA!#REF!</definedName>
    <definedName name="\CORR" localSheetId="0">[4]BATERIA!#REF!</definedName>
    <definedName name="\CORR">[4]BATERIA!#REF!</definedName>
    <definedName name="\D" localSheetId="1">#REF!</definedName>
    <definedName name="\D" localSheetId="0">#REF!</definedName>
    <definedName name="\D">#REF!</definedName>
    <definedName name="\E" localSheetId="1">#REF!</definedName>
    <definedName name="\E" localSheetId="0">#REF!</definedName>
    <definedName name="\E">#REF!</definedName>
    <definedName name="\F" localSheetId="1">#REF!</definedName>
    <definedName name="\F" localSheetId="0">#REF!</definedName>
    <definedName name="\F">#REF!</definedName>
    <definedName name="\G" localSheetId="1">#REF!</definedName>
    <definedName name="\G" localSheetId="0">#REF!</definedName>
    <definedName name="\G">#REF!</definedName>
    <definedName name="\H" localSheetId="1">#REF!</definedName>
    <definedName name="\H" localSheetId="0">#REF!</definedName>
    <definedName name="\H">#REF!</definedName>
    <definedName name="\I" localSheetId="1">#REF!</definedName>
    <definedName name="\I" localSheetId="0">#REF!</definedName>
    <definedName name="\I">#REF!</definedName>
    <definedName name="\J" localSheetId="1">#REF!</definedName>
    <definedName name="\J" localSheetId="0">#REF!</definedName>
    <definedName name="\J">#REF!</definedName>
    <definedName name="\K" localSheetId="1">#REF!</definedName>
    <definedName name="\K" localSheetId="0">#REF!</definedName>
    <definedName name="\K">#REF!</definedName>
    <definedName name="\L" localSheetId="1">#REF!</definedName>
    <definedName name="\L" localSheetId="0">#REF!</definedName>
    <definedName name="\L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\p" localSheetId="1">'[5]Prog-2011'!#REF!</definedName>
    <definedName name="\p" localSheetId="0">'[5]Prog-2011'!#REF!</definedName>
    <definedName name="\p">'[6]Prog-2011'!#REF!</definedName>
    <definedName name="\Q" localSheetId="1">#REF!</definedName>
    <definedName name="\Q" localSheetId="0">#REF!</definedName>
    <definedName name="\Q">#REF!</definedName>
    <definedName name="\R" localSheetId="1">#REF!</definedName>
    <definedName name="\R" localSheetId="0">#REF!</definedName>
    <definedName name="\R">#REF!</definedName>
    <definedName name="\S" localSheetId="1">#REF!</definedName>
    <definedName name="\S" localSheetId="0">#REF!</definedName>
    <definedName name="\S">#REF!</definedName>
    <definedName name="\T" localSheetId="1">[7]A!#REF!</definedName>
    <definedName name="\T" localSheetId="0">[7]A!#REF!</definedName>
    <definedName name="\T">[7]A!#REF!</definedName>
    <definedName name="\U" localSheetId="1">#REF!</definedName>
    <definedName name="\U" localSheetId="0">#REF!</definedName>
    <definedName name="\U">#REF!</definedName>
    <definedName name="\V" localSheetId="1">#REF!</definedName>
    <definedName name="\V" localSheetId="0">#REF!</definedName>
    <definedName name="\V">#REF!</definedName>
    <definedName name="\W" localSheetId="1">#REF!</definedName>
    <definedName name="\W" localSheetId="0">#REF!</definedName>
    <definedName name="\W">#REF!</definedName>
    <definedName name="\X" localSheetId="1">#REF!</definedName>
    <definedName name="\X" localSheetId="0">#REF!</definedName>
    <definedName name="\X">#REF!</definedName>
    <definedName name="\Y" localSheetId="1">#REF!</definedName>
    <definedName name="\Y" localSheetId="0">#REF!</definedName>
    <definedName name="\Y">#REF!</definedName>
    <definedName name="\Z" localSheetId="1">[7]A!#REF!</definedName>
    <definedName name="\Z" localSheetId="0">[7]A!#REF!</definedName>
    <definedName name="\Z">[7]A!#REF!</definedName>
    <definedName name="_." localSheetId="1">'[8]Summary table'!#REF!</definedName>
    <definedName name="_." localSheetId="0">'[8]Summary table'!#REF!</definedName>
    <definedName name="_.">'[8]Summary table'!#REF!</definedName>
    <definedName name="______________DGS1" localSheetId="1">#REF!</definedName>
    <definedName name="______________DGS1" localSheetId="0">#REF!</definedName>
    <definedName name="______________DGS1">#REF!</definedName>
    <definedName name="______________EGS1" localSheetId="1">#REF!</definedName>
    <definedName name="______________EGS1" localSheetId="0">#REF!</definedName>
    <definedName name="______________EGS1">#REF!</definedName>
    <definedName name="______________EGS2" localSheetId="1">#REF!</definedName>
    <definedName name="______________EGS2" localSheetId="0">#REF!</definedName>
    <definedName name="______________EGS2">#REF!</definedName>
    <definedName name="______________EGS3" localSheetId="1">#REF!</definedName>
    <definedName name="______________EGS3" localSheetId="0">#REF!</definedName>
    <definedName name="______________EGS3">#REF!</definedName>
    <definedName name="_____________DGS1" localSheetId="1">#REF!</definedName>
    <definedName name="_____________DGS1" localSheetId="0">#REF!</definedName>
    <definedName name="_____________DGS1">#REF!</definedName>
    <definedName name="_____________EGS1" localSheetId="1">#REF!</definedName>
    <definedName name="_____________EGS1" localSheetId="0">#REF!</definedName>
    <definedName name="_____________EGS1">#REF!</definedName>
    <definedName name="_____________EGS2" localSheetId="1">#REF!</definedName>
    <definedName name="_____________EGS2" localSheetId="0">#REF!</definedName>
    <definedName name="_____________EGS2">#REF!</definedName>
    <definedName name="_____________EGS3" localSheetId="1">#REF!</definedName>
    <definedName name="_____________EGS3" localSheetId="0">#REF!</definedName>
    <definedName name="_____________EGS3">#REF!</definedName>
    <definedName name="____________GRA1">[9]EG!$V$208:$AJ$300</definedName>
    <definedName name="___________DGS1" localSheetId="1">#REF!</definedName>
    <definedName name="___________DGS1" localSheetId="0">#REF!</definedName>
    <definedName name="___________DGS1">#REF!</definedName>
    <definedName name="___________EGS1" localSheetId="1">#REF!</definedName>
    <definedName name="___________EGS1" localSheetId="0">#REF!</definedName>
    <definedName name="___________EGS1">#REF!</definedName>
    <definedName name="___________EGS2" localSheetId="1">#REF!</definedName>
    <definedName name="___________EGS2" localSheetId="0">#REF!</definedName>
    <definedName name="___________EGS2">#REF!</definedName>
    <definedName name="___________EGS3" localSheetId="1">#REF!</definedName>
    <definedName name="___________EGS3" localSheetId="0">#REF!</definedName>
    <definedName name="___________EGS3">#REF!</definedName>
    <definedName name="___________GRA1">[9]EG!$V$208:$AJ$300</definedName>
    <definedName name="___________mf1" localSheetId="1">#REF!</definedName>
    <definedName name="___________mf1" localSheetId="0">#REF!</definedName>
    <definedName name="___________mf1">#REF!</definedName>
    <definedName name="__________DGS1" localSheetId="1">#REF!</definedName>
    <definedName name="__________DGS1" localSheetId="0">#REF!</definedName>
    <definedName name="__________DGS1">#REF!</definedName>
    <definedName name="__________EGS1" localSheetId="1">#REF!</definedName>
    <definedName name="__________EGS1" localSheetId="0">#REF!</definedName>
    <definedName name="__________EGS1">#REF!</definedName>
    <definedName name="__________EGS2" localSheetId="1">#REF!</definedName>
    <definedName name="__________EGS2" localSheetId="0">#REF!</definedName>
    <definedName name="__________EGS2">#REF!</definedName>
    <definedName name="__________EGS3" localSheetId="1">#REF!</definedName>
    <definedName name="__________EGS3" localSheetId="0">#REF!</definedName>
    <definedName name="__________EGS3">#REF!</definedName>
    <definedName name="__________GRA1">[10]EG!$V$208:$AJ$300</definedName>
    <definedName name="__________mf1" localSheetId="1">#REF!</definedName>
    <definedName name="__________mf1" localSheetId="0">#REF!</definedName>
    <definedName name="__________mf1">#REF!</definedName>
    <definedName name="_________CRC1" localSheetId="1">#REF!</definedName>
    <definedName name="_________CRC1" localSheetId="0">#REF!</definedName>
    <definedName name="_________CRC1">#REF!</definedName>
    <definedName name="_________DGS1" localSheetId="1">#REF!</definedName>
    <definedName name="_________DGS1" localSheetId="0">#REF!</definedName>
    <definedName name="_________DGS1">#REF!</definedName>
    <definedName name="_________EGS1" localSheetId="1">#REF!</definedName>
    <definedName name="_________EGS1" localSheetId="0">#REF!</definedName>
    <definedName name="_________EGS1">#REF!</definedName>
    <definedName name="_________EGS2" localSheetId="1">#REF!</definedName>
    <definedName name="_________EGS2" localSheetId="0">#REF!</definedName>
    <definedName name="_________EGS2">#REF!</definedName>
    <definedName name="_________EGS3" localSheetId="1">#REF!</definedName>
    <definedName name="_________EGS3" localSheetId="0">#REF!</definedName>
    <definedName name="_________EGS3">#REF!</definedName>
    <definedName name="_________GRA1">[10]EG!$V$208:$AJ$300</definedName>
    <definedName name="_________LCS1" localSheetId="1">#REF!</definedName>
    <definedName name="_________LCS1" localSheetId="0">#REF!</definedName>
    <definedName name="_________LCS1">#REF!</definedName>
    <definedName name="_________mf1" localSheetId="1">#REF!</definedName>
    <definedName name="_________mf1" localSheetId="0">#REF!</definedName>
    <definedName name="_________mf1">#REF!</definedName>
    <definedName name="_________R">#N/A</definedName>
    <definedName name="_________SRQ1" localSheetId="1">'[11]FLC Chimoré'!#REF!</definedName>
    <definedName name="_________SRQ1" localSheetId="0">'[11]FLC Chimoré'!#REF!</definedName>
    <definedName name="_________SRQ1">'[12]FLC Chimoré'!#REF!</definedName>
    <definedName name="________CRC1" localSheetId="1">#REF!</definedName>
    <definedName name="________CRC1" localSheetId="0">#REF!</definedName>
    <definedName name="________CRC1">#REF!</definedName>
    <definedName name="________DGS1" localSheetId="1">#REF!</definedName>
    <definedName name="________DGS1" localSheetId="0">#REF!</definedName>
    <definedName name="________DGS1">#REF!</definedName>
    <definedName name="________EGS1" localSheetId="1">#REF!</definedName>
    <definedName name="________EGS1" localSheetId="0">#REF!</definedName>
    <definedName name="________EGS1">#REF!</definedName>
    <definedName name="________EGS2" localSheetId="1">#REF!</definedName>
    <definedName name="________EGS2" localSheetId="0">#REF!</definedName>
    <definedName name="________EGS2">#REF!</definedName>
    <definedName name="________EGS3" localSheetId="1">#REF!</definedName>
    <definedName name="________EGS3" localSheetId="0">#REF!</definedName>
    <definedName name="________EGS3">#REF!</definedName>
    <definedName name="________GRA1">[9]EG!$V$208:$AJ$300</definedName>
    <definedName name="________LCS1" localSheetId="1">#REF!</definedName>
    <definedName name="________LCS1" localSheetId="0">#REF!</definedName>
    <definedName name="________LCS1">#REF!</definedName>
    <definedName name="________mf1" localSheetId="1">#REF!</definedName>
    <definedName name="________mf1" localSheetId="0">#REF!</definedName>
    <definedName name="________mf1">#REF!</definedName>
    <definedName name="________R">#N/A</definedName>
    <definedName name="________SRQ1" localSheetId="1">'[11]FLC Chimoré'!#REF!</definedName>
    <definedName name="________SRQ1" localSheetId="0">'[11]FLC Chimoré'!#REF!</definedName>
    <definedName name="________SRQ1">'[12]FLC Chimoré'!#REF!</definedName>
    <definedName name="_______CRC1" localSheetId="1">#REF!</definedName>
    <definedName name="_______CRC1" localSheetId="0">#REF!</definedName>
    <definedName name="_______CRC1">#REF!</definedName>
    <definedName name="_______GRA1">[9]EG!$V$208:$AJ$300</definedName>
    <definedName name="_______LCS1" localSheetId="1">#REF!</definedName>
    <definedName name="_______LCS1" localSheetId="0">#REF!</definedName>
    <definedName name="_______LCS1">#REF!</definedName>
    <definedName name="_______mf1" localSheetId="1">#REF!</definedName>
    <definedName name="_______mf1" localSheetId="0">#REF!</definedName>
    <definedName name="_______mf1">#REF!</definedName>
    <definedName name="_______R">#N/A</definedName>
    <definedName name="_______SRQ1" localSheetId="1">'[11]FLC Chimoré'!#REF!</definedName>
    <definedName name="_______SRQ1" localSheetId="0">'[11]FLC Chimoré'!#REF!</definedName>
    <definedName name="_______SRQ1">'[12]FLC Chimoré'!#REF!</definedName>
    <definedName name="______CRC1" localSheetId="1">#REF!</definedName>
    <definedName name="______CRC1" localSheetId="0">#REF!</definedName>
    <definedName name="______CRC1">#REF!</definedName>
    <definedName name="______DGS1" localSheetId="1">#REF!</definedName>
    <definedName name="______DGS1" localSheetId="0">#REF!</definedName>
    <definedName name="______DGS1">#REF!</definedName>
    <definedName name="______EGS1" localSheetId="1">#REF!</definedName>
    <definedName name="______EGS1" localSheetId="0">#REF!</definedName>
    <definedName name="______EGS1">#REF!</definedName>
    <definedName name="______EGS2" localSheetId="1">#REF!</definedName>
    <definedName name="______EGS2" localSheetId="0">#REF!</definedName>
    <definedName name="______EGS2">#REF!</definedName>
    <definedName name="______EGS3" localSheetId="1">#REF!</definedName>
    <definedName name="______EGS3" localSheetId="0">#REF!</definedName>
    <definedName name="______EGS3">#REF!</definedName>
    <definedName name="______GRA1">[9]EG!$V$208:$AJ$300</definedName>
    <definedName name="______LCS1" localSheetId="1">#REF!</definedName>
    <definedName name="______LCS1" localSheetId="0">#REF!</definedName>
    <definedName name="______LCS1">#REF!</definedName>
    <definedName name="______mf1" localSheetId="1">#REF!</definedName>
    <definedName name="______mf1" localSheetId="0">#REF!</definedName>
    <definedName name="______mf1">#REF!</definedName>
    <definedName name="______R">#N/A</definedName>
    <definedName name="______SRQ1" localSheetId="1">'[11]FLC Chimoré'!#REF!</definedName>
    <definedName name="______SRQ1" localSheetId="0">'[11]FLC Chimoré'!#REF!</definedName>
    <definedName name="______SRQ1">'[12]FLC Chimoré'!#REF!</definedName>
    <definedName name="_____CRC1" localSheetId="1">#REF!</definedName>
    <definedName name="_____CRC1" localSheetId="0">#REF!</definedName>
    <definedName name="_____CRC1">#REF!</definedName>
    <definedName name="_____DGS1" localSheetId="1">#REF!</definedName>
    <definedName name="_____DGS1" localSheetId="0">#REF!</definedName>
    <definedName name="_____DGS1">#REF!</definedName>
    <definedName name="_____EGS1" localSheetId="1">#REF!</definedName>
    <definedName name="_____EGS1" localSheetId="0">#REF!</definedName>
    <definedName name="_____EGS1">#REF!</definedName>
    <definedName name="_____EGS2" localSheetId="1">#REF!</definedName>
    <definedName name="_____EGS2" localSheetId="0">#REF!</definedName>
    <definedName name="_____EGS2">#REF!</definedName>
    <definedName name="_____EGS3" localSheetId="1">#REF!</definedName>
    <definedName name="_____EGS3" localSheetId="0">#REF!</definedName>
    <definedName name="_____EGS3">#REF!</definedName>
    <definedName name="_____GRA1">[9]EG!$V$208:$AJ$300</definedName>
    <definedName name="_____LCS1" localSheetId="1">#REF!</definedName>
    <definedName name="_____LCS1" localSheetId="0">#REF!</definedName>
    <definedName name="_____LCS1">#REF!</definedName>
    <definedName name="_____mf1" localSheetId="1">#REF!</definedName>
    <definedName name="_____mf1" localSheetId="0">#REF!</definedName>
    <definedName name="_____mf1">#REF!</definedName>
    <definedName name="_____R">#N/A</definedName>
    <definedName name="_____SRQ1" localSheetId="1">'[11]FLC Chimoré'!#REF!</definedName>
    <definedName name="_____SRQ1" localSheetId="0">'[11]FLC Chimoré'!#REF!</definedName>
    <definedName name="_____SRQ1">'[12]FLC Chimoré'!#REF!</definedName>
    <definedName name="____CRC1" localSheetId="1">#REF!</definedName>
    <definedName name="____CRC1" localSheetId="0">#REF!</definedName>
    <definedName name="____CRC1">#REF!</definedName>
    <definedName name="____DGS1" localSheetId="1">#REF!</definedName>
    <definedName name="____DGS1" localSheetId="0">#REF!</definedName>
    <definedName name="____DGS1">#REF!</definedName>
    <definedName name="____EGS1" localSheetId="1">#REF!</definedName>
    <definedName name="____EGS1" localSheetId="0">#REF!</definedName>
    <definedName name="____EGS1">#REF!</definedName>
    <definedName name="____EGS2" localSheetId="1">#REF!</definedName>
    <definedName name="____EGS2" localSheetId="0">#REF!</definedName>
    <definedName name="____EGS2">#REF!</definedName>
    <definedName name="____EGS3" localSheetId="1">#REF!</definedName>
    <definedName name="____EGS3" localSheetId="0">#REF!</definedName>
    <definedName name="____EGS3">#REF!</definedName>
    <definedName name="____GRA1">[9]EG!$V$208:$AJ$300</definedName>
    <definedName name="____LCS1" localSheetId="1">#REF!</definedName>
    <definedName name="____LCS1" localSheetId="0">#REF!</definedName>
    <definedName name="____LCS1">#REF!</definedName>
    <definedName name="____mf1" localSheetId="1">#REF!</definedName>
    <definedName name="____mf1" localSheetId="0">#REF!</definedName>
    <definedName name="____mf1">#REF!</definedName>
    <definedName name="____R">#N/A</definedName>
    <definedName name="____SRQ1" localSheetId="1">'[11]FLC Chimoré'!#REF!</definedName>
    <definedName name="____SRQ1" localSheetId="0">'[11]FLC Chimoré'!#REF!</definedName>
    <definedName name="____SRQ1">'[12]FLC Chimoré'!#REF!</definedName>
    <definedName name="___CRC1" localSheetId="1">#REF!</definedName>
    <definedName name="___CRC1" localSheetId="0">#REF!</definedName>
    <definedName name="___CRC1">#REF!</definedName>
    <definedName name="___DGS1" localSheetId="1">#REF!</definedName>
    <definedName name="___DGS1" localSheetId="0">#REF!</definedName>
    <definedName name="___DGS1">#REF!</definedName>
    <definedName name="___EGS1" localSheetId="1">#REF!</definedName>
    <definedName name="___EGS1" localSheetId="0">#REF!</definedName>
    <definedName name="___EGS1">#REF!</definedName>
    <definedName name="___EGS2" localSheetId="1">#REF!</definedName>
    <definedName name="___EGS2" localSheetId="0">#REF!</definedName>
    <definedName name="___EGS2">#REF!</definedName>
    <definedName name="___EGS3" localSheetId="1">#REF!</definedName>
    <definedName name="___EGS3" localSheetId="0">#REF!</definedName>
    <definedName name="___EGS3">#REF!</definedName>
    <definedName name="___GRA1">[9]EG!$V$208:$AJ$300</definedName>
    <definedName name="___LCS1" localSheetId="1">#REF!</definedName>
    <definedName name="___LCS1" localSheetId="0">#REF!</definedName>
    <definedName name="___LCS1">#REF!</definedName>
    <definedName name="___mf1" localSheetId="1">#REF!</definedName>
    <definedName name="___mf1" localSheetId="0">#REF!</definedName>
    <definedName name="___mf1">#REF!</definedName>
    <definedName name="___R">#N/A</definedName>
    <definedName name="___SRQ1" localSheetId="1">'[11]FLC Chimoré'!#REF!</definedName>
    <definedName name="___SRQ1" localSheetId="0">'[11]FLC Chimoré'!#REF!</definedName>
    <definedName name="___SRQ1">'[12]FLC Chimoré'!#REF!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Actual" localSheetId="1" hidden="1">[13]Retroactivos!#REF!</definedName>
    <definedName name="__123Graph_AActual" localSheetId="0" hidden="1">[13]Retroactivos!#REF!</definedName>
    <definedName name="__123Graph_AActual" hidden="1">[13]Retroactivos!#REF!</definedName>
    <definedName name="__123Graph_ABSYSASST" hidden="1">[14]interv!$C$37:$K$37</definedName>
    <definedName name="__123Graph_ACBASSETS" hidden="1">[14]interv!$C$34:$K$34</definedName>
    <definedName name="__123Graph_ACBAWKLY" localSheetId="1" hidden="1">[14]interv!#REF!</definedName>
    <definedName name="__123Graph_ACBAWKLY" localSheetId="0" hidden="1">[14]interv!#REF!</definedName>
    <definedName name="__123Graph_ACBAWKLY" hidden="1">[14]interv!#REF!</definedName>
    <definedName name="__123Graph_ACurrent" localSheetId="1" hidden="1">#REF!</definedName>
    <definedName name="__123Graph_ACurrent" localSheetId="0" hidden="1">#REF!</definedName>
    <definedName name="__123Graph_ACurrent" hidden="1">#REF!</definedName>
    <definedName name="__123Graph_AERDOLLAR" hidden="1">'[15]ex rate'!$F$30:$AM$30</definedName>
    <definedName name="__123Graph_AERRUBLE" hidden="1">'[15]ex rate'!$F$31:$AM$31</definedName>
    <definedName name="__123Graph_AGDP" localSheetId="1" hidden="1">[16]AQ!#REF!</definedName>
    <definedName name="__123Graph_AGDP" localSheetId="0" hidden="1">[16]AQ!#REF!</definedName>
    <definedName name="__123Graph_AGDP" hidden="1">[16]AQ!#REF!</definedName>
    <definedName name="__123Graph_AGraph1" localSheetId="1" hidden="1">[17]INFlevel!#REF!</definedName>
    <definedName name="__123Graph_AGraph1" localSheetId="0" hidden="1">[17]INFlevel!#REF!</definedName>
    <definedName name="__123Graph_AGraph1" hidden="1">[17]INFlevel!#REF!</definedName>
    <definedName name="__123Graph_AMIMPMAC" hidden="1">[18]monimp!$E$38:$N$38</definedName>
    <definedName name="__123Graph_AMONIMP" hidden="1">[18]monimp!$E$31:$N$31</definedName>
    <definedName name="__123Graph_AMSWKLY" localSheetId="1" hidden="1">[18]interv!#REF!</definedName>
    <definedName name="__123Graph_AMSWKLY" localSheetId="0" hidden="1">[18]interv!#REF!</definedName>
    <definedName name="__123Graph_AMSWKLY" hidden="1">[18]interv!#REF!</definedName>
    <definedName name="__123Graph_AMULTVELO" hidden="1">[18]interv!$C$31:$K$31</definedName>
    <definedName name="__123Graph_AREALRATE" hidden="1">'[15]ex rate'!$F$36:$AU$36</definedName>
    <definedName name="__123Graph_AREER" localSheetId="1" hidden="1">[19]ER!#REF!</definedName>
    <definedName name="__123Graph_AREER" localSheetId="0" hidden="1">[19]ER!#REF!</definedName>
    <definedName name="__123Graph_AREER" hidden="1">[19]ER!#REF!</definedName>
    <definedName name="__123Graph_ARER" localSheetId="1" hidden="1">#REF!</definedName>
    <definedName name="__123Graph_ARER" localSheetId="0" hidden="1">#REF!</definedName>
    <definedName name="__123Graph_ARER" hidden="1">#REF!</definedName>
    <definedName name="__123Graph_ARESCOV" hidden="1">[18]fiscout!$J$146:$J$166</definedName>
    <definedName name="__123Graph_ARUBRATE" hidden="1">'[15]ex rate'!$K$37:$AN$37</definedName>
    <definedName name="__123Graph_ASEIGNOR" localSheetId="1" hidden="1">[20]seignior!#REF!</definedName>
    <definedName name="__123Graph_ASEIGNOR" localSheetId="0" hidden="1">[20]seignior!#REF!</definedName>
    <definedName name="__123Graph_ASEIGNOR" hidden="1">[20]seignior!#REF!</definedName>
    <definedName name="__123Graph_AUSRATE" hidden="1">'[15]ex rate'!$K$36:$AN$36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Actual" localSheetId="1" hidden="1">[13]Retroactivos!#REF!</definedName>
    <definedName name="__123Graph_BActual" localSheetId="0" hidden="1">[13]Retroactivos!#REF!</definedName>
    <definedName name="__123Graph_BActual" hidden="1">[13]Retroactivos!#REF!</definedName>
    <definedName name="__123Graph_BBSYSASST" hidden="1">[18]interv!$C$38:$K$38</definedName>
    <definedName name="__123Graph_BCBASSETS" hidden="1">[18]interv!$C$35:$K$35</definedName>
    <definedName name="__123Graph_BCBAWKLY" localSheetId="1" hidden="1">[18]interv!#REF!</definedName>
    <definedName name="__123Graph_BCBAWKLY" localSheetId="0" hidden="1">[18]interv!#REF!</definedName>
    <definedName name="__123Graph_BCBAWKLY" hidden="1">[18]interv!#REF!</definedName>
    <definedName name="__123Graph_BCurrent" localSheetId="1" hidden="1">#REF!</definedName>
    <definedName name="__123Graph_BCurrent" localSheetId="0" hidden="1">#REF!</definedName>
    <definedName name="__123Graph_BCurrent" hidden="1">#REF!</definedName>
    <definedName name="__123Graph_BERDOLLAR" hidden="1">'[15]ex rate'!$F$36:$AM$36</definedName>
    <definedName name="__123Graph_BERRUBLE" hidden="1">'[15]ex rate'!$F$37:$AM$37</definedName>
    <definedName name="__123Graph_BGraph1" localSheetId="1" hidden="1">[17]INFlevel!#REF!</definedName>
    <definedName name="__123Graph_BGraph1" localSheetId="0" hidden="1">[17]INFlevel!#REF!</definedName>
    <definedName name="__123Graph_BGraph1" hidden="1">[17]INFlevel!#REF!</definedName>
    <definedName name="__123Graph_BMONIMP" hidden="1">[18]monimp!$E$38:$N$38</definedName>
    <definedName name="__123Graph_BMSWKLY" localSheetId="1" hidden="1">[18]interv!#REF!</definedName>
    <definedName name="__123Graph_BMSWKLY" localSheetId="0" hidden="1">[18]interv!#REF!</definedName>
    <definedName name="__123Graph_BMSWKLY" hidden="1">[18]interv!#REF!</definedName>
    <definedName name="__123Graph_BMULTVELO" hidden="1">[18]interv!$C$32:$K$32</definedName>
    <definedName name="__123Graph_BREALRATE" hidden="1">'[15]ex rate'!$F$37:$AU$37</definedName>
    <definedName name="__123Graph_BREER" localSheetId="1" hidden="1">[19]ER!#REF!</definedName>
    <definedName name="__123Graph_BREER" localSheetId="0" hidden="1">[19]ER!#REF!</definedName>
    <definedName name="__123Graph_BREER" hidden="1">[19]ER!#REF!</definedName>
    <definedName name="__123Graph_BRER" localSheetId="1" hidden="1">#REF!</definedName>
    <definedName name="__123Graph_BRER" localSheetId="0" hidden="1">#REF!</definedName>
    <definedName name="__123Graph_BRER" hidden="1">#REF!</definedName>
    <definedName name="__123Graph_BRESCOV" hidden="1">[18]fiscout!$K$146:$K$166</definedName>
    <definedName name="__123Graph_BRUBRATE" hidden="1">'[15]ex rate'!$K$31:$AN$31</definedName>
    <definedName name="__123Graph_BSEIGNOR" localSheetId="1" hidden="1">[20]seignior!#REF!</definedName>
    <definedName name="__123Graph_BSEIGNOR" localSheetId="0" hidden="1">[20]seignior!#REF!</definedName>
    <definedName name="__123Graph_BSEIGNOR" hidden="1">[20]seignior!#REF!</definedName>
    <definedName name="__123Graph_BUSRATE" hidden="1">'[15]ex rate'!$K$30:$AN$30</definedName>
    <definedName name="__123Graph_C" localSheetId="1" hidden="1">'[21]Eje 2004'!#REF!</definedName>
    <definedName name="__123Graph_C" localSheetId="0" hidden="1">'[21]Eje 2004'!#REF!</definedName>
    <definedName name="__123Graph_C" hidden="1">'[21]Eje 2004'!#REF!</definedName>
    <definedName name="__123Graph_CActual" localSheetId="1" hidden="1">[13]Retroactivos!#REF!</definedName>
    <definedName name="__123Graph_CActual" localSheetId="0" hidden="1">[13]Retroactivos!#REF!</definedName>
    <definedName name="__123Graph_CActual" hidden="1">[13]Retroactivos!#REF!</definedName>
    <definedName name="__123Graph_CBSYSASST" hidden="1">[18]interv!$C$39:$K$39</definedName>
    <definedName name="__123Graph_CCBAWKLY" localSheetId="1" hidden="1">[18]interv!#REF!</definedName>
    <definedName name="__123Graph_CCBAWKLY" localSheetId="0" hidden="1">[18]interv!#REF!</definedName>
    <definedName name="__123Graph_CCBAWKLY" hidden="1">[18]interv!#REF!</definedName>
    <definedName name="__123Graph_CCurrent" localSheetId="1" hidden="1">#REF!</definedName>
    <definedName name="__123Graph_CCurrent" localSheetId="0" hidden="1">#REF!</definedName>
    <definedName name="__123Graph_CCurrent" hidden="1">#REF!</definedName>
    <definedName name="__123Graph_CMONIMP" localSheetId="1" hidden="1">#REF!</definedName>
    <definedName name="__123Graph_CMONIMP" localSheetId="0" hidden="1">#REF!</definedName>
    <definedName name="__123Graph_CMONIMP" hidden="1">#REF!</definedName>
    <definedName name="__123Graph_CMSWKLY" localSheetId="1" hidden="1">#REF!</definedName>
    <definedName name="__123Graph_CMSWKLY" localSheetId="0" hidden="1">#REF!</definedName>
    <definedName name="__123Graph_CMSWKLY" hidden="1">#REF!</definedName>
    <definedName name="__123Graph_CREER" localSheetId="1" hidden="1">[19]ER!#REF!</definedName>
    <definedName name="__123Graph_CREER" localSheetId="0" hidden="1">[19]ER!#REF!</definedName>
    <definedName name="__123Graph_CREER" hidden="1">[19]ER!#REF!</definedName>
    <definedName name="__123Graph_CRER" localSheetId="1" hidden="1">#REF!</definedName>
    <definedName name="__123Graph_CRER" localSheetId="0" hidden="1">#REF!</definedName>
    <definedName name="__123Graph_CRER" hidden="1">#REF!</definedName>
    <definedName name="__123Graph_CRESCOV" hidden="1">[18]fiscout!$I$146:$I$166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Actual" localSheetId="1" hidden="1">[13]Retroactivos!#REF!</definedName>
    <definedName name="__123Graph_DActual" localSheetId="0" hidden="1">[13]Retroactivos!#REF!</definedName>
    <definedName name="__123Graph_DActual" hidden="1">[13]Retroactivos!#REF!</definedName>
    <definedName name="__123Graph_DCurrent" localSheetId="1" hidden="1">'[22]Summary BOP'!#REF!</definedName>
    <definedName name="__123Graph_DCurrent" localSheetId="0" hidden="1">'[22]Summary BOP'!#REF!</definedName>
    <definedName name="__123Graph_DCurrent" hidden="1">'[22]Summary BOP'!#REF!</definedName>
    <definedName name="__123Graph_DMIMPMAC" localSheetId="1" hidden="1">#REF!</definedName>
    <definedName name="__123Graph_DMIMPMAC" localSheetId="0" hidden="1">#REF!</definedName>
    <definedName name="__123Graph_DMIMPMAC" hidden="1">#REF!</definedName>
    <definedName name="__123Graph_DMONIMP" localSheetId="1" hidden="1">#REF!</definedName>
    <definedName name="__123Graph_DMONIMP" localSheetId="0" hidden="1">#REF!</definedName>
    <definedName name="__123Graph_DMONIMP" hidden="1">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Actual" localSheetId="1" hidden="1">[13]Retroactivos!#REF!</definedName>
    <definedName name="__123Graph_EActual" localSheetId="0" hidden="1">[13]Retroactivos!#REF!</definedName>
    <definedName name="__123Graph_EActual" hidden="1">[13]Retroactivos!#REF!</definedName>
    <definedName name="__123Graph_ECurrent" localSheetId="1" hidden="1">'[22]Summary BOP'!#REF!</definedName>
    <definedName name="__123Graph_ECurrent" localSheetId="0" hidden="1">'[22]Summary BOP'!#REF!</definedName>
    <definedName name="__123Graph_ECurrent" hidden="1">'[22]Summary BOP'!#REF!</definedName>
    <definedName name="__123Graph_EMIMPMAC" localSheetId="1" hidden="1">#REF!</definedName>
    <definedName name="__123Graph_EMIMPMAC" localSheetId="0" hidden="1">#REF!</definedName>
    <definedName name="__123Graph_EMIMPMAC" hidden="1">#REF!</definedName>
    <definedName name="__123Graph_EMONIMP" localSheetId="1" hidden="1">#REF!</definedName>
    <definedName name="__123Graph_EMONIMP" localSheetId="0" hidden="1">#REF!</definedName>
    <definedName name="__123Graph_EMONIMP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FActual" localSheetId="1" hidden="1">[13]Retroactivos!#REF!</definedName>
    <definedName name="__123Graph_FActual" localSheetId="0" hidden="1">[13]Retroactivos!#REF!</definedName>
    <definedName name="__123Graph_FActual" hidden="1">[13]Retroactivos!#REF!</definedName>
    <definedName name="__123Graph_FCurrent" localSheetId="1" hidden="1">'[22]Summary BOP'!#REF!</definedName>
    <definedName name="__123Graph_FCurrent" localSheetId="0" hidden="1">'[22]Summary BOP'!#REF!</definedName>
    <definedName name="__123Graph_FCurrent" hidden="1">'[22]Summary BOP'!#REF!</definedName>
    <definedName name="__123Graph_FMONIMP" localSheetId="1" hidden="1">#REF!</definedName>
    <definedName name="__123Graph_FMONIMP" localSheetId="0" hidden="1">#REF!</definedName>
    <definedName name="__123Graph_FMONIMP" hidden="1">#REF!</definedName>
    <definedName name="__123Graph_X" localSheetId="1" hidden="1">'[21]Eje 2004'!#REF!</definedName>
    <definedName name="__123Graph_X" localSheetId="0" hidden="1">'[21]Eje 2004'!#REF!</definedName>
    <definedName name="__123Graph_X" hidden="1">'[21]Eje 2004'!#REF!</definedName>
    <definedName name="__123Graph_XActual" localSheetId="1" hidden="1">[13]Retroactivos!#REF!</definedName>
    <definedName name="__123Graph_XActual" localSheetId="0" hidden="1">[13]Retroactivos!#REF!</definedName>
    <definedName name="__123Graph_XActual" hidden="1">[13]Retroactivos!#REF!</definedName>
    <definedName name="__123Graph_XBSYSASST" localSheetId="1" hidden="1">#REF!</definedName>
    <definedName name="__123Graph_XBSYSASST" localSheetId="0" hidden="1">#REF!</definedName>
    <definedName name="__123Graph_XBSYSASST" hidden="1">#REF!</definedName>
    <definedName name="__123Graph_XCBASSETS" localSheetId="1" hidden="1">#REF!</definedName>
    <definedName name="__123Graph_XCBASSETS" localSheetId="0" hidden="1">#REF!</definedName>
    <definedName name="__123Graph_XCBASSETS" hidden="1">#REF!</definedName>
    <definedName name="__123Graph_XCBAWKLY" localSheetId="1" hidden="1">#REF!</definedName>
    <definedName name="__123Graph_XCBAWKLY" localSheetId="0" hidden="1">#REF!</definedName>
    <definedName name="__123Graph_XCBAWKLY" hidden="1">#REF!</definedName>
    <definedName name="__123Graph_XChart1" localSheetId="1" hidden="1">'[22]Summary BOP'!#REF!</definedName>
    <definedName name="__123Graph_XChart1" localSheetId="0" hidden="1">'[22]Summary BOP'!#REF!</definedName>
    <definedName name="__123Graph_XChart1" hidden="1">'[22]Summary BOP'!#REF!</definedName>
    <definedName name="__123Graph_XERDOLLAR" hidden="1">'[15]ex rate'!$F$15:$AM$15</definedName>
    <definedName name="__123Graph_XERRUBLE" hidden="1">'[15]ex rate'!$F$15:$AM$15</definedName>
    <definedName name="__123Graph_XMIMPMAC" localSheetId="1" hidden="1">#REF!</definedName>
    <definedName name="__123Graph_XMIMPMAC" localSheetId="0" hidden="1">#REF!</definedName>
    <definedName name="__123Graph_XMIMPMAC" hidden="1">#REF!</definedName>
    <definedName name="__123Graph_XMSWKLY" localSheetId="1" hidden="1">#REF!</definedName>
    <definedName name="__123Graph_XMSWKLY" localSheetId="0" hidden="1">#REF!</definedName>
    <definedName name="__123Graph_XMSWKLY" hidden="1">#REF!</definedName>
    <definedName name="__123Graph_XRUBRATE" hidden="1">'[15]ex rate'!$K$15:$AN$15</definedName>
    <definedName name="__123Graph_XUSRATE" hidden="1">'[15]ex rate'!$K$15:$AN$15</definedName>
    <definedName name="__1Graph" localSheetId="1" hidden="1">'[21]Eje 2004'!#REF!</definedName>
    <definedName name="__1Graph" localSheetId="0" hidden="1">'[21]Eje 2004'!#REF!</definedName>
    <definedName name="__1Graph" hidden="1">'[21]Eje 2004'!#REF!</definedName>
    <definedName name="__cop2008" localSheetId="1">#REF!</definedName>
    <definedName name="__cop2008" localSheetId="0">#REF!</definedName>
    <definedName name="__cop2008">#REF!</definedName>
    <definedName name="__CRC1" localSheetId="1">#REF!</definedName>
    <definedName name="__CRC1" localSheetId="0">#REF!</definedName>
    <definedName name="__CRC1">#REF!</definedName>
    <definedName name="__cua2" localSheetId="1">'[23]PAPE-98'!#REF!</definedName>
    <definedName name="__cua2" localSheetId="0">'[23]PAPE-98'!#REF!</definedName>
    <definedName name="__cua2">'[23]PAPE-98'!#REF!</definedName>
    <definedName name="__DGS1" localSheetId="1">#REF!</definedName>
    <definedName name="__DGS1" localSheetId="0">#REF!</definedName>
    <definedName name="__DGS1">#REF!</definedName>
    <definedName name="__dgs2" localSheetId="1">#REF!</definedName>
    <definedName name="__dgs2" localSheetId="0">#REF!</definedName>
    <definedName name="__dgs2">#REF!</definedName>
    <definedName name="__EGS1" localSheetId="1">#REF!</definedName>
    <definedName name="__EGS1" localSheetId="0">#REF!</definedName>
    <definedName name="__EGS1">#REF!</definedName>
    <definedName name="__EGS2" localSheetId="1">#REF!</definedName>
    <definedName name="__EGS2" localSheetId="0">#REF!</definedName>
    <definedName name="__EGS2">#REF!</definedName>
    <definedName name="__EGS3" localSheetId="1">#REF!</definedName>
    <definedName name="__EGS3" localSheetId="0">#REF!</definedName>
    <definedName name="__EGS3">#REF!</definedName>
    <definedName name="__GRA1">[9]EG!$V$208:$AJ$300</definedName>
    <definedName name="__LCS1" localSheetId="1">#REF!</definedName>
    <definedName name="__LCS1" localSheetId="0">#REF!</definedName>
    <definedName name="__LCS1">#REF!</definedName>
    <definedName name="__mf1" localSheetId="1">#REF!</definedName>
    <definedName name="__mf1" localSheetId="0">#REF!</definedName>
    <definedName name="__mf1">#REF!</definedName>
    <definedName name="__R">#N/A</definedName>
    <definedName name="__SRQ1" localSheetId="1">'[11]FLC Chimoré'!#REF!</definedName>
    <definedName name="__SRQ1" localSheetId="0">'[11]FLC Chimoré'!#REF!</definedName>
    <definedName name="__SRQ1">'[12]FLC Chimoré'!#REF!</definedName>
    <definedName name="_1_0ju" localSheetId="1" hidden="1">#REF!</definedName>
    <definedName name="_1_0ju" localSheetId="0" hidden="1">#REF!</definedName>
    <definedName name="_1_0ju" hidden="1">#REF!</definedName>
    <definedName name="_10__123Graph_BIBA_IBRD" localSheetId="1" hidden="1">[19]WB!#REF!</definedName>
    <definedName name="_10__123Graph_BIBA_IBRD" localSheetId="0" hidden="1">[19]WB!#REF!</definedName>
    <definedName name="_10__123Graph_BIBA_IBRD" hidden="1">[19]WB!#REF!</definedName>
    <definedName name="_11__123Graph_BNDA_OIN" localSheetId="1" hidden="1">#REF!</definedName>
    <definedName name="_11__123Graph_BNDA_OIN" localSheetId="0" hidden="1">#REF!</definedName>
    <definedName name="_11__123Graph_BNDA_OIN" hidden="1">#REF!</definedName>
    <definedName name="_12__123Graph_BR_BMONEY" localSheetId="1" hidden="1">#REF!</definedName>
    <definedName name="_12__123Graph_BR_BMONEY" localSheetId="0" hidden="1">#REF!</definedName>
    <definedName name="_12__123Graph_BR_BMONEY" hidden="1">#REF!</definedName>
    <definedName name="_1201" localSheetId="1">#REF!</definedName>
    <definedName name="_1201" localSheetId="0">#REF!</definedName>
    <definedName name="_1201">#REF!</definedName>
    <definedName name="_12011" localSheetId="1">#REF!</definedName>
    <definedName name="_12011" localSheetId="0">#REF!</definedName>
    <definedName name="_12011">#REF!</definedName>
    <definedName name="_1202" localSheetId="1">#REF!</definedName>
    <definedName name="_1202" localSheetId="0">#REF!</definedName>
    <definedName name="_1202">#REF!</definedName>
    <definedName name="_13__123Graph_BSEIGNOR" localSheetId="1" hidden="1">[20]seignior!#REF!</definedName>
    <definedName name="_13__123Graph_BSEIGNOR" localSheetId="0" hidden="1">[20]seignior!#REF!</definedName>
    <definedName name="_13__123Graph_BSEIGNOR" hidden="1">[20]seignior!#REF!</definedName>
    <definedName name="_14__123Graph_CMIMPMA_0" localSheetId="1" hidden="1">#REF!</definedName>
    <definedName name="_14__123Graph_CMIMPMA_0" localSheetId="0" hidden="1">#REF!</definedName>
    <definedName name="_14__123Graph_CMIMPMA_0" hidden="1">#REF!</definedName>
    <definedName name="_15__123Graph_DMIMPMA_1" localSheetId="1" hidden="1">#REF!</definedName>
    <definedName name="_15__123Graph_DMIMPMA_1" localSheetId="0" hidden="1">#REF!</definedName>
    <definedName name="_15__123Graph_DMIMPMA_1" hidden="1">#REF!</definedName>
    <definedName name="_16__123Graph_EMIMPMA_0" localSheetId="1" hidden="1">#REF!</definedName>
    <definedName name="_16__123Graph_EMIMPMA_0" localSheetId="0" hidden="1">#REF!</definedName>
    <definedName name="_16__123Graph_EMIMPMA_0" hidden="1">#REF!</definedName>
    <definedName name="_17__123Graph_EMIMPMA_1" localSheetId="1" hidden="1">#REF!</definedName>
    <definedName name="_17__123Graph_EMIMPMA_1" localSheetId="0" hidden="1">#REF!</definedName>
    <definedName name="_17__123Graph_EMIMPMA_1" hidden="1">#REF!</definedName>
    <definedName name="_18__123Graph_FMIMPMA_0" localSheetId="1" hidden="1">#REF!</definedName>
    <definedName name="_18__123Graph_FMIMPMA_0" localSheetId="0" hidden="1">#REF!</definedName>
    <definedName name="_18__123Graph_FMIMPMA_0" hidden="1">#REF!</definedName>
    <definedName name="_19__123Graph_XMIMPMA_0" localSheetId="1" hidden="1">#REF!</definedName>
    <definedName name="_19__123Graph_XMIMPMA_0" localSheetId="0" hidden="1">#REF!</definedName>
    <definedName name="_19__123Graph_XMIMPMA_0" hidden="1">#REF!</definedName>
    <definedName name="_20__123Graph_XR_BMONEY" localSheetId="1" hidden="1">#REF!</definedName>
    <definedName name="_20__123Graph_XR_BMONEY" localSheetId="0" hidden="1">#REF!</definedName>
    <definedName name="_20__123Graph_XR_BMONEY" hidden="1">#REF!</definedName>
    <definedName name="_21__123Graph_XREALEX_WAGE" localSheetId="1" hidden="1">[24]PRIVATE!#REF!</definedName>
    <definedName name="_21__123Graph_XREALEX_WAGE" localSheetId="0" hidden="1">[24]PRIVATE!#REF!</definedName>
    <definedName name="_21__123Graph_XREALEX_WAGE" hidden="1">[24]PRIVATE!#REF!</definedName>
    <definedName name="_22_0ju" localSheetId="1" hidden="1">#REF!</definedName>
    <definedName name="_22_0ju" localSheetId="0" hidden="1">#REF!</definedName>
    <definedName name="_22_0ju" hidden="1">#REF!</definedName>
    <definedName name="_235" localSheetId="1" hidden="1">#REF!</definedName>
    <definedName name="_235" localSheetId="0" hidden="1">#REF!</definedName>
    <definedName name="_235" hidden="1">#REF!</definedName>
    <definedName name="_2Macros_Import_.qbop" localSheetId="1">[25]!'[Macros Import].qbop'</definedName>
    <definedName name="_2Macros_Import_.qbop">[25]!'[Macros Import].qbop'</definedName>
    <definedName name="_3__123Graph_ACPI_ER_LOG" localSheetId="1" hidden="1">[19]ER!#REF!</definedName>
    <definedName name="_3__123Graph_ACPI_ER_LOG" localSheetId="0" hidden="1">[19]ER!#REF!</definedName>
    <definedName name="_3__123Graph_ACPI_ER_LOG" hidden="1">[19]ER!#REF!</definedName>
    <definedName name="_4__123Graph_AINVENT_SALES" localSheetId="1" hidden="1">#REF!</definedName>
    <definedName name="_4__123Graph_AINVENT_SALES" localSheetId="0" hidden="1">#REF!</definedName>
    <definedName name="_4__123Graph_AINVENT_SALES" hidden="1">#REF!</definedName>
    <definedName name="_5__123Graph_AMIMPMA_1" localSheetId="1" hidden="1">#REF!</definedName>
    <definedName name="_5__123Graph_AMIMPMA_1" localSheetId="0" hidden="1">#REF!</definedName>
    <definedName name="_5__123Graph_AMIMPMA_1" hidden="1">#REF!</definedName>
    <definedName name="_6__123Graph_ANDA_OIN" localSheetId="1" hidden="1">#REF!</definedName>
    <definedName name="_6__123Graph_ANDA_OIN" localSheetId="0" hidden="1">#REF!</definedName>
    <definedName name="_6__123Graph_ANDA_OIN" hidden="1">#REF!</definedName>
    <definedName name="_7__123Graph_AR_BMONEY" localSheetId="1" hidden="1">#REF!</definedName>
    <definedName name="_7__123Graph_AR_BMONEY" localSheetId="0" hidden="1">#REF!</definedName>
    <definedName name="_7__123Graph_AR_BMONEY" hidden="1">#REF!</definedName>
    <definedName name="_8__123Graph_ASEIGNOR" localSheetId="1" hidden="1">[20]seignior!#REF!</definedName>
    <definedName name="_8__123Graph_ASEIGNOR" localSheetId="0" hidden="1">[20]seignior!#REF!</definedName>
    <definedName name="_8__123Graph_ASEIGNOR" hidden="1">[20]seignior!#REF!</definedName>
    <definedName name="_9__123Graph_BCPI_ER_LOG" localSheetId="1" hidden="1">[19]ER!#REF!</definedName>
    <definedName name="_9__123Graph_BCPI_ER_LOG" localSheetId="0" hidden="1">[19]ER!#REF!</definedName>
    <definedName name="_9__123Graph_BCPI_ER_LOG" hidden="1">[19]ER!#REF!</definedName>
    <definedName name="_abs1" localSheetId="1">#REF!</definedName>
    <definedName name="_abs1" localSheetId="0">#REF!</definedName>
    <definedName name="_abs1">#REF!</definedName>
    <definedName name="_abs2" localSheetId="1">#REF!</definedName>
    <definedName name="_abs2" localSheetId="0">#REF!</definedName>
    <definedName name="_abs2">#REF!</definedName>
    <definedName name="_abs3" localSheetId="1">#REF!</definedName>
    <definedName name="_abs3" localSheetId="0">#REF!</definedName>
    <definedName name="_abs3">#REF!</definedName>
    <definedName name="_aen1" localSheetId="1">#REF!</definedName>
    <definedName name="_aen1" localSheetId="0">#REF!</definedName>
    <definedName name="_aen1">#REF!</definedName>
    <definedName name="_aen2" localSheetId="1">#REF!</definedName>
    <definedName name="_aen2" localSheetId="0">#REF!</definedName>
    <definedName name="_aen2">#REF!</definedName>
    <definedName name="_bem98" localSheetId="1">[26]Programa!#REF!</definedName>
    <definedName name="_bem98" localSheetId="0">[26]Programa!#REF!</definedName>
    <definedName name="_bem98">[26]Programa!#REF!</definedName>
    <definedName name="_BOP1" localSheetId="1">#REF!</definedName>
    <definedName name="_BOP1" localSheetId="0">#REF!</definedName>
    <definedName name="_BOP1">#REF!</definedName>
    <definedName name="_BOP2" localSheetId="1">#REF!</definedName>
    <definedName name="_BOP2" localSheetId="0">#REF!</definedName>
    <definedName name="_BOP2">#REF!</definedName>
    <definedName name="_CEL96" localSheetId="1">#REF!</definedName>
    <definedName name="_CEL96" localSheetId="0">#REF!</definedName>
    <definedName name="_CEL96">#REF!</definedName>
    <definedName name="_cop2008" localSheetId="1">#REF!</definedName>
    <definedName name="_cop2008" localSheetId="0">#REF!</definedName>
    <definedName name="_cop2008">#REF!</definedName>
    <definedName name="_CRC1" localSheetId="1">#REF!</definedName>
    <definedName name="_CRC1" localSheetId="0">#REF!</definedName>
    <definedName name="_CRC1">#REF!</definedName>
    <definedName name="_cua2" localSheetId="1">'[23]PAPE-98'!#REF!</definedName>
    <definedName name="_cua2" localSheetId="0">'[23]PAPE-98'!#REF!</definedName>
    <definedName name="_cua2">'[23]PAPE-98'!#REF!</definedName>
    <definedName name="_cud21" localSheetId="1">#REF!</definedName>
    <definedName name="_cud21" localSheetId="0">#REF!</definedName>
    <definedName name="_cud21">#REF!</definedName>
    <definedName name="_DAT1" localSheetId="1">'[27]CxC CP YPFB 24.08.11'!#REF!</definedName>
    <definedName name="_DAT1" localSheetId="0">'[27]CxC CP YPFB 24.08.11'!#REF!</definedName>
    <definedName name="_DAT1">'[27]CxC CP YPFB 24.08.11'!#REF!</definedName>
    <definedName name="_DAT15" localSheetId="1">#REF!</definedName>
    <definedName name="_DAT15" localSheetId="0">#REF!</definedName>
    <definedName name="_DAT15">#REF!</definedName>
    <definedName name="_DAT16" localSheetId="1">#REF!</definedName>
    <definedName name="_DAT16" localSheetId="0">#REF!</definedName>
    <definedName name="_DAT16">#REF!</definedName>
    <definedName name="_DAT17" localSheetId="1">'[28]SAP PA DR CP 01.09.09'!#REF!</definedName>
    <definedName name="_DAT17" localSheetId="0">'[28]SAP PA DR CP 01.09.09'!#REF!</definedName>
    <definedName name="_DAT17">'[28]SAP PA DR CP 01.09.09'!#REF!</definedName>
    <definedName name="_DAT2" localSheetId="1">'[27]CxC CP YPFB 24.08.11'!#REF!</definedName>
    <definedName name="_DAT2" localSheetId="0">'[27]CxC CP YPFB 24.08.11'!#REF!</definedName>
    <definedName name="_DAT2">'[27]CxC CP YPFB 24.08.11'!#REF!</definedName>
    <definedName name="_DAT3" localSheetId="1">'[27]CxC CP YPFB 24.08.11'!#REF!</definedName>
    <definedName name="_DAT3" localSheetId="0">'[27]CxC CP YPFB 24.08.11'!#REF!</definedName>
    <definedName name="_DAT3">'[27]CxC CP YPFB 24.08.11'!#REF!</definedName>
    <definedName name="_dcc2000" localSheetId="1">#REF!</definedName>
    <definedName name="_dcc2000" localSheetId="0">#REF!</definedName>
    <definedName name="_dcc2000">#REF!</definedName>
    <definedName name="_dcc2001" localSheetId="1">#REF!</definedName>
    <definedName name="_dcc2001" localSheetId="0">#REF!</definedName>
    <definedName name="_dcc2001">#REF!</definedName>
    <definedName name="_dcc2002" localSheetId="1">#REF!</definedName>
    <definedName name="_dcc2002" localSheetId="0">#REF!</definedName>
    <definedName name="_dcc2002">#REF!</definedName>
    <definedName name="_dcc2003" localSheetId="1">#REF!</definedName>
    <definedName name="_dcc2003" localSheetId="0">#REF!</definedName>
    <definedName name="_dcc2003">#REF!</definedName>
    <definedName name="_dcc98" localSheetId="1">[26]Programa!#REF!</definedName>
    <definedName name="_dcc98" localSheetId="0">[26]Programa!#REF!</definedName>
    <definedName name="_dcc98">[26]Programa!#REF!</definedName>
    <definedName name="_dcc99" localSheetId="1">#REF!</definedName>
    <definedName name="_dcc99" localSheetId="0">#REF!</definedName>
    <definedName name="_dcc99">#REF!</definedName>
    <definedName name="_DG25" localSheetId="1">#REF!</definedName>
    <definedName name="_DG25" localSheetId="0">#REF!</definedName>
    <definedName name="_DG25">#REF!</definedName>
    <definedName name="_DGS1" localSheetId="1">#REF!</definedName>
    <definedName name="_DGS1" localSheetId="0">#REF!</definedName>
    <definedName name="_DGS1">#REF!</definedName>
    <definedName name="_dgs2" localSheetId="1">#REF!</definedName>
    <definedName name="_dgs2" localSheetId="0">#REF!</definedName>
    <definedName name="_dgs2">#REF!</definedName>
    <definedName name="_dic96" localSheetId="1">#REF!</definedName>
    <definedName name="_dic96" localSheetId="0">#REF!</definedName>
    <definedName name="_dic96">#REF!</definedName>
    <definedName name="_EGS1" localSheetId="1">#REF!</definedName>
    <definedName name="_EGS1" localSheetId="0">#REF!</definedName>
    <definedName name="_EGS1">#REF!</definedName>
    <definedName name="_EGS2" localSheetId="1">#REF!</definedName>
    <definedName name="_EGS2" localSheetId="0">#REF!</definedName>
    <definedName name="_EGS2">#REF!</definedName>
    <definedName name="_EGS3" localSheetId="1">#REF!</definedName>
    <definedName name="_EGS3" localSheetId="0">#REF!</definedName>
    <definedName name="_EGS3">#REF!</definedName>
    <definedName name="_EGS6" localSheetId="1">#REF!</definedName>
    <definedName name="_EGS6" localSheetId="0">#REF!</definedName>
    <definedName name="_EGS6">#REF!</definedName>
    <definedName name="_EGS7" localSheetId="1">#REF!</definedName>
    <definedName name="_EGS7" localSheetId="0">#REF!</definedName>
    <definedName name="_EGS7">#REF!</definedName>
    <definedName name="_EGS9" localSheetId="1">#REF!</definedName>
    <definedName name="_EGS9" localSheetId="0">#REF!</definedName>
    <definedName name="_EGS9">#REF!</definedName>
    <definedName name="_emi2000" localSheetId="1">#REF!</definedName>
    <definedName name="_emi2000" localSheetId="0">#REF!</definedName>
    <definedName name="_emi2000">#REF!</definedName>
    <definedName name="_emi2001" localSheetId="1">#REF!</definedName>
    <definedName name="_emi2001" localSheetId="0">#REF!</definedName>
    <definedName name="_emi2001">#REF!</definedName>
    <definedName name="_emi2002" localSheetId="1">#REF!</definedName>
    <definedName name="_emi2002" localSheetId="0">#REF!</definedName>
    <definedName name="_emi2002">#REF!</definedName>
    <definedName name="_emi2003" localSheetId="1">#REF!</definedName>
    <definedName name="_emi2003" localSheetId="0">#REF!</definedName>
    <definedName name="_emi2003">#REF!</definedName>
    <definedName name="_emi98" localSheetId="1">#REF!</definedName>
    <definedName name="_emi98" localSheetId="0">#REF!</definedName>
    <definedName name="_emi98">#REF!</definedName>
    <definedName name="_emi99" localSheetId="1">#REF!</definedName>
    <definedName name="_emi99" localSheetId="0">#REF!</definedName>
    <definedName name="_emi99">#REF!</definedName>
    <definedName name="_EXP5" localSheetId="1">#REF!</definedName>
    <definedName name="_EXP5" localSheetId="0">#REF!</definedName>
    <definedName name="_EXP5">#REF!</definedName>
    <definedName name="_EXP6" localSheetId="1">#REF!</definedName>
    <definedName name="_EXP6" localSheetId="0">#REF!</definedName>
    <definedName name="_EXP6">#REF!</definedName>
    <definedName name="_EXP7" localSheetId="1">#REF!</definedName>
    <definedName name="_EXP7" localSheetId="0">#REF!</definedName>
    <definedName name="_EXP7">#REF!</definedName>
    <definedName name="_EXP9" localSheetId="1">#REF!</definedName>
    <definedName name="_EXP9" localSheetId="0">#REF!</definedName>
    <definedName name="_EXP9">#REF!</definedName>
    <definedName name="_EXR1" localSheetId="1">#REF!</definedName>
    <definedName name="_EXR1" localSheetId="0">#REF!</definedName>
    <definedName name="_EXR1">#REF!</definedName>
    <definedName name="_EXR2" localSheetId="1">#REF!</definedName>
    <definedName name="_EXR2" localSheetId="0">#REF!</definedName>
    <definedName name="_EXR2">#REF!</definedName>
    <definedName name="_EXR3" localSheetId="1">#REF!</definedName>
    <definedName name="_EXR3" localSheetId="0">#REF!</definedName>
    <definedName name="_EXR3">#REF!</definedName>
    <definedName name="_f" localSheetId="1">#REF!</definedName>
    <definedName name="_f" localSheetId="0">#REF!</definedName>
    <definedName name="_f">#REF!</definedName>
    <definedName name="_Fill" localSheetId="1" hidden="1">#REF!</definedName>
    <definedName name="_Fill" localSheetId="0" hidden="1">#REF!</definedName>
    <definedName name="_Fill" hidden="1">#REF!</definedName>
    <definedName name="_Fill1" localSheetId="1" hidden="1">#REF!</definedName>
    <definedName name="_Fill1" localSheetId="0" hidden="1">#REF!</definedName>
    <definedName name="_Fill1" hidden="1">#REF!</definedName>
    <definedName name="_filterd" hidden="1">[29]C!$P$428:$T$428</definedName>
    <definedName name="_xlnm._FilterDatabase" localSheetId="1" hidden="1">'FORM 2 ACT ADM'!$A$6:$AI$167</definedName>
    <definedName name="_xlnm._FilterDatabase" localSheetId="0" hidden="1">'FORM 2 ACT SALUD'!$A$5:$AI$361</definedName>
    <definedName name="_xlnm._FilterDatabase" hidden="1">[30]C!$P$428:$T$428</definedName>
    <definedName name="_FIS96" localSheetId="1">#REF!</definedName>
    <definedName name="_FIS96" localSheetId="0">#REF!</definedName>
    <definedName name="_FIS96">#REF!</definedName>
    <definedName name="_GAM2015" localSheetId="1">#REF!</definedName>
    <definedName name="_GAM2015" localSheetId="0">#REF!</definedName>
    <definedName name="_GAM2015">#REF!</definedName>
    <definedName name="_gfd2" localSheetId="1" hidden="1">{"mt1",#N/A,FALSE,"Debt";"mt2",#N/A,FALSE,"Debt";"mt3",#N/A,FALSE,"Debt";"mt4",#N/A,FALSE,"Debt";"mt5",#N/A,FALSE,"Debt";"mt6",#N/A,FALSE,"Debt";"mt7",#N/A,FALSE,"Debt"}</definedName>
    <definedName name="_gfd2" localSheetId="0" hidden="1">{"mt1",#N/A,FALSE,"Debt";"mt2",#N/A,FALSE,"Debt";"mt3",#N/A,FALSE,"Debt";"mt4",#N/A,FALSE,"Debt";"mt5",#N/A,FALSE,"Debt";"mt6",#N/A,FALSE,"Debt";"mt7",#N/A,FALSE,"Debt"}</definedName>
    <definedName name="_gfd2" hidden="1">{"mt1",#N/A,FALSE,"Debt";"mt2",#N/A,FALSE,"Debt";"mt3",#N/A,FALSE,"Debt";"mt4",#N/A,FALSE,"Debt";"mt5",#N/A,FALSE,"Debt";"mt6",#N/A,FALSE,"Debt";"mt7",#N/A,FALSE,"Debt"}</definedName>
    <definedName name="_gfd23" localSheetId="1" hidden="1">{"mt1",#N/A,FALSE,"Debt";"mt2",#N/A,FALSE,"Debt";"mt3",#N/A,FALSE,"Debt";"mt4",#N/A,FALSE,"Debt";"mt5",#N/A,FALSE,"Debt";"mt6",#N/A,FALSE,"Debt";"mt7",#N/A,FALSE,"Debt"}</definedName>
    <definedName name="_gfd23" localSheetId="0" hidden="1">{"mt1",#N/A,FALSE,"Debt";"mt2",#N/A,FALSE,"Debt";"mt3",#N/A,FALSE,"Debt";"mt4",#N/A,FALSE,"Debt";"mt5",#N/A,FALSE,"Debt";"mt6",#N/A,FALSE,"Debt";"mt7",#N/A,FALSE,"Debt"}</definedName>
    <definedName name="_gfd23" hidden="1">{"mt1",#N/A,FALSE,"Debt";"mt2",#N/A,FALSE,"Debt";"mt3",#N/A,FALSE,"Debt";"mt4",#N/A,FALSE,"Debt";"mt5",#N/A,FALSE,"Debt";"mt6",#N/A,FALSE,"Debt";"mt7",#N/A,FALSE,"Debt"}</definedName>
    <definedName name="_GRA1">[9]EG!$V$208:$AJ$300</definedName>
    <definedName name="_GRA3">[31]EG!$V$208:$AJ$300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0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MP10" localSheetId="1">#REF!</definedName>
    <definedName name="_IMP10" localSheetId="0">#REF!</definedName>
    <definedName name="_IMP10">#REF!</definedName>
    <definedName name="_IMP2" localSheetId="1">#REF!</definedName>
    <definedName name="_IMP2" localSheetId="0">#REF!</definedName>
    <definedName name="_IMP2">#REF!</definedName>
    <definedName name="_IMP4" localSheetId="1">#REF!</definedName>
    <definedName name="_IMP4" localSheetId="0">#REF!</definedName>
    <definedName name="_IMP4">#REF!</definedName>
    <definedName name="_IMP6" localSheetId="1">#REF!</definedName>
    <definedName name="_IMP6" localSheetId="0">#REF!</definedName>
    <definedName name="_IMP6">#REF!</definedName>
    <definedName name="_IMP7" localSheetId="1">#REF!</definedName>
    <definedName name="_IMP7" localSheetId="0">#REF!</definedName>
    <definedName name="_IMP7">#REF!</definedName>
    <definedName name="_IMP8" localSheetId="1">#REF!</definedName>
    <definedName name="_IMP8" localSheetId="0">#REF!</definedName>
    <definedName name="_IMP8">#REF!</definedName>
    <definedName name="_INE1" localSheetId="1">#REF!</definedName>
    <definedName name="_INE1" localSheetId="0">#REF!</definedName>
    <definedName name="_INE1">#REF!</definedName>
    <definedName name="_ipc2000" localSheetId="1">#REF!</definedName>
    <definedName name="_ipc2000" localSheetId="0">#REF!</definedName>
    <definedName name="_ipc2000">#REF!</definedName>
    <definedName name="_ipc2001" localSheetId="1">#REF!</definedName>
    <definedName name="_ipc2001" localSheetId="0">#REF!</definedName>
    <definedName name="_ipc2001">#REF!</definedName>
    <definedName name="_ipc2002" localSheetId="1">#REF!</definedName>
    <definedName name="_ipc2002" localSheetId="0">#REF!</definedName>
    <definedName name="_ipc2002">#REF!</definedName>
    <definedName name="_ipc2003" localSheetId="1">#REF!</definedName>
    <definedName name="_ipc2003" localSheetId="0">#REF!</definedName>
    <definedName name="_ipc2003">#REF!</definedName>
    <definedName name="_ipc98" localSheetId="1">#REF!</definedName>
    <definedName name="_ipc98" localSheetId="0">#REF!</definedName>
    <definedName name="_ipc98">#REF!</definedName>
    <definedName name="_ipc99" localSheetId="1">#REF!</definedName>
    <definedName name="_ipc99" localSheetId="0">#REF!</definedName>
    <definedName name="_ipc99">#REF!</definedName>
    <definedName name="_JO" localSheetId="1">#REF!</definedName>
    <definedName name="_JO" localSheetId="0">#REF!</definedName>
    <definedName name="_JO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[32]Contents!#REF!</definedName>
    <definedName name="_Key2" localSheetId="0" hidden="1">[32]Contents!#REF!</definedName>
    <definedName name="_Key2" hidden="1">[32]Contents!#REF!</definedName>
    <definedName name="_LCS1" localSheetId="1">#REF!</definedName>
    <definedName name="_LCS1" localSheetId="0">#REF!</definedName>
    <definedName name="_LCS1">#REF!</definedName>
    <definedName name="_lyf5" localSheetId="1" hidden="1">{#N/A,#N/A,FALSE,"PUBLEXP"}</definedName>
    <definedName name="_lyf5" localSheetId="0" hidden="1">{#N/A,#N/A,FALSE,"PUBLEXP"}</definedName>
    <definedName name="_lyf5" hidden="1">{#N/A,#N/A,FALSE,"PUBLEXP"}</definedName>
    <definedName name="_me98" localSheetId="1">[26]Programa!#REF!</definedName>
    <definedName name="_me98" localSheetId="0">[26]Programa!#REF!</definedName>
    <definedName name="_me98">[26]Programa!#REF!</definedName>
    <definedName name="_mf1" localSheetId="1">#REF!</definedName>
    <definedName name="_mf1" localSheetId="0">#REF!</definedName>
    <definedName name="_mf1">#REF!</definedName>
    <definedName name="_mk14" localSheetId="1">[33]NFPEntps!#REF!</definedName>
    <definedName name="_mk14" localSheetId="0">[33]NFPEntps!#REF!</definedName>
    <definedName name="_mk14">[33]NFPEntps!#REF!</definedName>
    <definedName name="_MTS2" localSheetId="1">'[34]Annual Tables'!#REF!</definedName>
    <definedName name="_MTS2" localSheetId="0">'[34]Annual Tables'!#REF!</definedName>
    <definedName name="_MTS2">'[34]Annual Tables'!#REF!</definedName>
    <definedName name="_npp2000" localSheetId="1">#REF!</definedName>
    <definedName name="_npp2000" localSheetId="0">#REF!</definedName>
    <definedName name="_npp2000">#REF!</definedName>
    <definedName name="_npp2001" localSheetId="1">#REF!</definedName>
    <definedName name="_npp2001" localSheetId="0">#REF!</definedName>
    <definedName name="_npp2001">#REF!</definedName>
    <definedName name="_npp2002" localSheetId="1">#REF!</definedName>
    <definedName name="_npp2002" localSheetId="0">#REF!</definedName>
    <definedName name="_npp2002">#REF!</definedName>
    <definedName name="_npp2003" localSheetId="1">#REF!</definedName>
    <definedName name="_npp2003" localSheetId="0">#REF!</definedName>
    <definedName name="_npp2003">#REF!</definedName>
    <definedName name="_npp98" localSheetId="1">#REF!</definedName>
    <definedName name="_npp98" localSheetId="0">#REF!</definedName>
    <definedName name="_npp98">#REF!</definedName>
    <definedName name="_npp99" localSheetId="1">#REF!</definedName>
    <definedName name="_npp99" localSheetId="0">#REF!</definedName>
    <definedName name="_npp99">#REF!</definedName>
    <definedName name="_Order1" hidden="1">255</definedName>
    <definedName name="_Order2" hidden="1">255</definedName>
    <definedName name="_OUT1" localSheetId="1">#REF!</definedName>
    <definedName name="_OUT1" localSheetId="0">#REF!</definedName>
    <definedName name="_OUT1">#REF!</definedName>
    <definedName name="_OUT2" localSheetId="1">'[35]Serv&amp;Trans'!#REF!</definedName>
    <definedName name="_OUT2" localSheetId="0">'[35]Serv&amp;Trans'!#REF!</definedName>
    <definedName name="_OUT2">'[35]Serv&amp;Trans'!#REF!</definedName>
    <definedName name="_OUT3" localSheetId="1">#REF!</definedName>
    <definedName name="_OUT3" localSheetId="0">#REF!</definedName>
    <definedName name="_OUT3">#REF!</definedName>
    <definedName name="_OUT4" localSheetId="1">#REF!</definedName>
    <definedName name="_OUT4" localSheetId="0">#REF!</definedName>
    <definedName name="_OUT4">#REF!</definedName>
    <definedName name="_OUT5" localSheetId="1">#REF!</definedName>
    <definedName name="_OUT5" localSheetId="0">#REF!</definedName>
    <definedName name="_OUT5">#REF!</definedName>
    <definedName name="_OUT6" localSheetId="1">#REF!</definedName>
    <definedName name="_OUT6" localSheetId="0">#REF!</definedName>
    <definedName name="_OUT6">#REF!</definedName>
    <definedName name="_OUT7" localSheetId="1">#REF!</definedName>
    <definedName name="_OUT7" localSheetId="0">#REF!</definedName>
    <definedName name="_OUT7">#REF!</definedName>
    <definedName name="_PAG2" localSheetId="1">[34]Index!#REF!</definedName>
    <definedName name="_PAG2" localSheetId="0">[34]Index!#REF!</definedName>
    <definedName name="_PAG2">[34]Index!#REF!</definedName>
    <definedName name="_PAG3" localSheetId="1">[34]Index!#REF!</definedName>
    <definedName name="_PAG3" localSheetId="0">[34]Index!#REF!</definedName>
    <definedName name="_PAG3">[34]Index!#REF!</definedName>
    <definedName name="_PAG4" localSheetId="1">[34]Index!#REF!</definedName>
    <definedName name="_PAG4" localSheetId="0">[34]Index!#REF!</definedName>
    <definedName name="_PAG4">[34]Index!#REF!</definedName>
    <definedName name="_PAG5" localSheetId="1">[34]Index!#REF!</definedName>
    <definedName name="_PAG5" localSheetId="0">[34]Index!#REF!</definedName>
    <definedName name="_PAG5">[34]Index!#REF!</definedName>
    <definedName name="_PAG6" localSheetId="1">[34]Index!#REF!</definedName>
    <definedName name="_PAG6" localSheetId="0">[34]Index!#REF!</definedName>
    <definedName name="_PAG6">[34]Index!#REF!</definedName>
    <definedName name="_PAG7" localSheetId="1">#REF!</definedName>
    <definedName name="_PAG7" localSheetId="0">#REF!</definedName>
    <definedName name="_PAG7">#REF!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pib2000" localSheetId="1">#REF!</definedName>
    <definedName name="_pib2000" localSheetId="0">#REF!</definedName>
    <definedName name="_pib2000">#REF!</definedName>
    <definedName name="_pib2001" localSheetId="1">#REF!</definedName>
    <definedName name="_pib2001" localSheetId="0">#REF!</definedName>
    <definedName name="_pib2001">#REF!</definedName>
    <definedName name="_pib2002" localSheetId="1">#REF!</definedName>
    <definedName name="_pib2002" localSheetId="0">#REF!</definedName>
    <definedName name="_pib2002">#REF!</definedName>
    <definedName name="_pib2003" localSheetId="1">#REF!</definedName>
    <definedName name="_pib2003" localSheetId="0">#REF!</definedName>
    <definedName name="_pib2003">#REF!</definedName>
    <definedName name="_pib98" localSheetId="1">[26]Programa!#REF!</definedName>
    <definedName name="_pib98" localSheetId="0">[26]Programa!#REF!</definedName>
    <definedName name="_pib98">[26]Programa!#REF!</definedName>
    <definedName name="_pib99" localSheetId="1">#REF!</definedName>
    <definedName name="_pib99" localSheetId="0">#REF!</definedName>
    <definedName name="_pib99">#REF!</definedName>
    <definedName name="_POR96" localSheetId="1">#REF!</definedName>
    <definedName name="_POR96" localSheetId="0">#REF!</definedName>
    <definedName name="_POR96">#REF!</definedName>
    <definedName name="_PRN96" localSheetId="1">#REF!</definedName>
    <definedName name="_PRN96" localSheetId="0">#REF!</definedName>
    <definedName name="_PRN96">#REF!</definedName>
    <definedName name="_qqq1" localSheetId="1" hidden="1">{#N/A,#N/A,FALSE,"EXTRABUDGT"}</definedName>
    <definedName name="_qqq1" localSheetId="0" hidden="1">{#N/A,#N/A,FALSE,"EXTRABUDGT"}</definedName>
    <definedName name="_qqq1" hidden="1">{#N/A,#N/A,FALSE,"EXTRABUDGT"}</definedName>
    <definedName name="_R">#N/A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S2" localSheetId="1">[36]RES!#REF!</definedName>
    <definedName name="_RES2" localSheetId="0">[36]RES!#REF!</definedName>
    <definedName name="_RES2">[36]RES!#REF!</definedName>
    <definedName name="_rge1" localSheetId="1">#REF!</definedName>
    <definedName name="_rge1" localSheetId="0">#REF!</definedName>
    <definedName name="_rge1">#REF!</definedName>
    <definedName name="_Sort" localSheetId="1" hidden="1">#REF!</definedName>
    <definedName name="_Sort" localSheetId="0" hidden="1">#REF!</definedName>
    <definedName name="_Sort" hidden="1">#REF!</definedName>
    <definedName name="_SP96" localSheetId="1">'[5]Prog-2011'!#REF!</definedName>
    <definedName name="_SP96" localSheetId="0">'[5]Prog-2011'!#REF!</definedName>
    <definedName name="_SP96">'[6]Prog-2011'!#REF!</definedName>
    <definedName name="_SP97" localSheetId="1">'[5]Prog-2011'!#REF!</definedName>
    <definedName name="_SP97" localSheetId="0">'[5]Prog-2011'!#REF!</definedName>
    <definedName name="_SP97">'[6]Prog-2011'!#REF!</definedName>
    <definedName name="_SRN96" localSheetId="1">#REF!</definedName>
    <definedName name="_SRN96" localSheetId="0">#REF!</definedName>
    <definedName name="_SRN96">#REF!</definedName>
    <definedName name="_SRQ1" localSheetId="1">'[11]FLC Chimoré'!#REF!</definedName>
    <definedName name="_SRQ1" localSheetId="0">'[11]FLC Chimoré'!#REF!</definedName>
    <definedName name="_SRQ1">'[12]FLC Chimoré'!#REF!</definedName>
    <definedName name="_SRT11" localSheetId="1" hidden="1">{"Minpmon",#N/A,FALSE,"Monthinput"}</definedName>
    <definedName name="_SRT11" localSheetId="0" hidden="1">{"Minpmon",#N/A,FALSE,"Monthinput"}</definedName>
    <definedName name="_SRT11" hidden="1">{"Minpmon",#N/A,FALSE,"Monthinput"}</definedName>
    <definedName name="_TAB1" localSheetId="1">#REF!</definedName>
    <definedName name="_TAB1" localSheetId="0">#REF!</definedName>
    <definedName name="_TAB1">#REF!</definedName>
    <definedName name="_TAB10" localSheetId="1">#REF!</definedName>
    <definedName name="_TAB10" localSheetId="0">#REF!</definedName>
    <definedName name="_TAB10">#REF!</definedName>
    <definedName name="_Tab11" localSheetId="1">#REF!</definedName>
    <definedName name="_Tab11" localSheetId="0">#REF!</definedName>
    <definedName name="_Tab11">#REF!</definedName>
    <definedName name="_Tab12" localSheetId="1">#REF!</definedName>
    <definedName name="_Tab12" localSheetId="0">#REF!</definedName>
    <definedName name="_Tab12">#REF!</definedName>
    <definedName name="_Tab13" localSheetId="1">#REF!</definedName>
    <definedName name="_Tab13" localSheetId="0">#REF!</definedName>
    <definedName name="_Tab13">#REF!</definedName>
    <definedName name="_Tab14" localSheetId="1">#REF!</definedName>
    <definedName name="_Tab14" localSheetId="0">#REF!</definedName>
    <definedName name="_Tab14">#REF!</definedName>
    <definedName name="_Tab15" localSheetId="1">#REF!</definedName>
    <definedName name="_Tab15" localSheetId="0">#REF!</definedName>
    <definedName name="_Tab15">#REF!</definedName>
    <definedName name="_Tab17" localSheetId="1">#REF!</definedName>
    <definedName name="_Tab17" localSheetId="0">#REF!</definedName>
    <definedName name="_Tab17">#REF!</definedName>
    <definedName name="_Tab18" localSheetId="1">#REF!</definedName>
    <definedName name="_Tab18" localSheetId="0">#REF!</definedName>
    <definedName name="_Tab18">#REF!</definedName>
    <definedName name="_Tab19" localSheetId="1">#REF!</definedName>
    <definedName name="_Tab19" localSheetId="0">#REF!</definedName>
    <definedName name="_Tab19">#REF!</definedName>
    <definedName name="_Tab2" localSheetId="1">#REF!</definedName>
    <definedName name="_Tab2" localSheetId="0">#REF!</definedName>
    <definedName name="_Tab2">#REF!</definedName>
    <definedName name="_Tab20" localSheetId="1">#REF!</definedName>
    <definedName name="_Tab20" localSheetId="0">#REF!</definedName>
    <definedName name="_Tab20">#REF!</definedName>
    <definedName name="_Tab21" localSheetId="1">#REF!</definedName>
    <definedName name="_Tab21" localSheetId="0">#REF!</definedName>
    <definedName name="_Tab21">#REF!</definedName>
    <definedName name="_Tab22" localSheetId="1">#REF!</definedName>
    <definedName name="_Tab22" localSheetId="0">#REF!</definedName>
    <definedName name="_Tab22">#REF!</definedName>
    <definedName name="_Tab23" localSheetId="1">#REF!</definedName>
    <definedName name="_Tab23" localSheetId="0">#REF!</definedName>
    <definedName name="_Tab23">#REF!</definedName>
    <definedName name="_Tab24" localSheetId="1">#REF!</definedName>
    <definedName name="_Tab24" localSheetId="0">#REF!</definedName>
    <definedName name="_Tab24">#REF!</definedName>
    <definedName name="_Tab25" localSheetId="1">#REF!</definedName>
    <definedName name="_Tab25" localSheetId="0">#REF!</definedName>
    <definedName name="_Tab25">#REF!</definedName>
    <definedName name="_Tab26" localSheetId="1">#REF!</definedName>
    <definedName name="_Tab26" localSheetId="0">#REF!</definedName>
    <definedName name="_Tab26">#REF!</definedName>
    <definedName name="_Tab27" localSheetId="1">#REF!</definedName>
    <definedName name="_Tab27" localSheetId="0">#REF!</definedName>
    <definedName name="_Tab27">#REF!</definedName>
    <definedName name="_Tab28" localSheetId="1">#REF!</definedName>
    <definedName name="_Tab28" localSheetId="0">#REF!</definedName>
    <definedName name="_Tab28">#REF!</definedName>
    <definedName name="_Tab29" localSheetId="1">#REF!</definedName>
    <definedName name="_Tab29" localSheetId="0">#REF!</definedName>
    <definedName name="_Tab29">#REF!</definedName>
    <definedName name="_TAB3" localSheetId="1">#REF!</definedName>
    <definedName name="_TAB3" localSheetId="0">#REF!</definedName>
    <definedName name="_TAB3">#REF!</definedName>
    <definedName name="_Tab30" localSheetId="1">#REF!</definedName>
    <definedName name="_Tab30" localSheetId="0">#REF!</definedName>
    <definedName name="_Tab30">#REF!</definedName>
    <definedName name="_Tab31" localSheetId="1">#REF!</definedName>
    <definedName name="_Tab31" localSheetId="0">#REF!</definedName>
    <definedName name="_Tab31">#REF!</definedName>
    <definedName name="_Tab32" localSheetId="1">#REF!</definedName>
    <definedName name="_Tab32" localSheetId="0">#REF!</definedName>
    <definedName name="_Tab32">#REF!</definedName>
    <definedName name="_Tab33" localSheetId="1">#REF!</definedName>
    <definedName name="_Tab33" localSheetId="0">#REF!</definedName>
    <definedName name="_Tab33">#REF!</definedName>
    <definedName name="_Tab34" localSheetId="1">#REF!</definedName>
    <definedName name="_Tab34" localSheetId="0">#REF!</definedName>
    <definedName name="_Tab34">#REF!</definedName>
    <definedName name="_Tab35" localSheetId="1">#REF!</definedName>
    <definedName name="_Tab35" localSheetId="0">#REF!</definedName>
    <definedName name="_Tab35">#REF!</definedName>
    <definedName name="_Tab4" localSheetId="1">#REF!</definedName>
    <definedName name="_Tab4" localSheetId="0">#REF!</definedName>
    <definedName name="_Tab4">#REF!</definedName>
    <definedName name="_Tab5" localSheetId="1">#REF!</definedName>
    <definedName name="_Tab5" localSheetId="0">#REF!</definedName>
    <definedName name="_Tab5">#REF!</definedName>
    <definedName name="_Tab6" localSheetId="1">#REF!</definedName>
    <definedName name="_Tab6" localSheetId="0">#REF!</definedName>
    <definedName name="_Tab6">#REF!</definedName>
    <definedName name="_Tab7" localSheetId="1">#REF!</definedName>
    <definedName name="_Tab7" localSheetId="0">#REF!</definedName>
    <definedName name="_Tab7">#REF!</definedName>
    <definedName name="_Tab8" localSheetId="1">#REF!</definedName>
    <definedName name="_Tab8" localSheetId="0">#REF!</definedName>
    <definedName name="_Tab8">#REF!</definedName>
    <definedName name="_Tab9" localSheetId="1">#REF!</definedName>
    <definedName name="_Tab9" localSheetId="0">#REF!</definedName>
    <definedName name="_Tab9">#REF!</definedName>
    <definedName name="_TOT1" localSheetId="1">#REF!</definedName>
    <definedName name="_TOT1" localSheetId="0">#REF!</definedName>
    <definedName name="_TOT1">#REF!</definedName>
    <definedName name="_UES96" localSheetId="1">#REF!</definedName>
    <definedName name="_UES96" localSheetId="0">#REF!</definedName>
    <definedName name="_UES96">#REF!</definedName>
    <definedName name="_WEO1" localSheetId="1">#REF!</definedName>
    <definedName name="_WEO1" localSheetId="0">#REF!</definedName>
    <definedName name="_WEO1">#REF!</definedName>
    <definedName name="_WEO2" localSheetId="1">#REF!</definedName>
    <definedName name="_WEO2" localSheetId="0">#REF!</definedName>
    <definedName name="_WEO2">#REF!</definedName>
    <definedName name="A" localSheetId="1">#REF!</definedName>
    <definedName name="A" localSheetId="0">#REF!</definedName>
    <definedName name="A">#REF!</definedName>
    <definedName name="A_IMPRESI_N_IM">[37]REER!$CA$2:$CM$291</definedName>
    <definedName name="A_impresión_IM" localSheetId="1">#REF!</definedName>
    <definedName name="A_impresión_IM" localSheetId="0">#REF!</definedName>
    <definedName name="A_impresión_IM">#REF!</definedName>
    <definedName name="A_IMPRESIÚN_IM" localSheetId="1">#REF!</definedName>
    <definedName name="A_IMPRESIÚN_IM" localSheetId="0">#REF!</definedName>
    <definedName name="A_IMPRESIÚN_IM">#REF!</definedName>
    <definedName name="À1" localSheetId="1">#REF!</definedName>
    <definedName name="À1" localSheetId="0">#REF!</definedName>
    <definedName name="À1">#REF!</definedName>
    <definedName name="AA">[38]A!$A$5:$P$93</definedName>
    <definedName name="AA__Contents_and_file_description" localSheetId="1">#REF!</definedName>
    <definedName name="AA__Contents_and_file_description" localSheetId="0">#REF!</definedName>
    <definedName name="AA__Contents_and_file_description">#REF!</definedName>
    <definedName name="AAA" localSheetId="1">#REF!</definedName>
    <definedName name="AAA" localSheetId="0">#REF!</definedName>
    <definedName name="AAA">#REF!</definedName>
    <definedName name="aaaa" localSheetId="1">'[39]Ejecución 2004'!#REF!</definedName>
    <definedName name="aaaa" localSheetId="0">'[39]Ejecución 2004'!#REF!</definedName>
    <definedName name="aaaa">'[39]Ejecución 2004'!#REF!</definedName>
    <definedName name="aaaaa" localSheetId="1" hidden="1">[40]Retroactivos!#REF!</definedName>
    <definedName name="aaaaa" localSheetId="0" hidden="1">[40]Retroactivos!#REF!</definedName>
    <definedName name="aaaaa" hidden="1">[40]Retroactivos!#REF!</definedName>
    <definedName name="aaaaaaaa" localSheetId="1">'[41]PAPE-98'!#REF!</definedName>
    <definedName name="aaaaaaaa" localSheetId="0">'[41]PAPE-98'!#REF!</definedName>
    <definedName name="aaaaaaaa">'[41]PAPE-98'!#REF!</definedName>
    <definedName name="AB">[38]A!$A$95:$P$183</definedName>
    <definedName name="abc" localSheetId="1" hidden="1">'[21]Eje 2004'!#REF!</definedName>
    <definedName name="abc" localSheetId="0" hidden="1">'[21]Eje 2004'!#REF!</definedName>
    <definedName name="abc" hidden="1">'[21]Eje 2004'!#REF!</definedName>
    <definedName name="abr" localSheetId="1">[26]Programa!#REF!</definedName>
    <definedName name="abr" localSheetId="0">[26]Programa!#REF!</definedName>
    <definedName name="abr">[26]Programa!#REF!</definedName>
    <definedName name="AC">[38]A!$R$5:$AG$93</definedName>
    <definedName name="Accumulated_flows" localSheetId="1">[42]Program!#REF!</definedName>
    <definedName name="Accumulated_flows" localSheetId="0">[42]Program!#REF!</definedName>
    <definedName name="Accumulated_flows">[42]Program!#REF!</definedName>
    <definedName name="ACG">[43]CH!$B$16:$AK$64</definedName>
    <definedName name="ACL">[43]AN!$B$1:$AK$64</definedName>
    <definedName name="ACPAZ96" localSheetId="1">#REF!</definedName>
    <definedName name="ACPAZ96" localSheetId="0">#REF!</definedName>
    <definedName name="ACPAZ96">#REF!</definedName>
    <definedName name="ACTIVATE" localSheetId="1">#REF!</definedName>
    <definedName name="ACTIVATE" localSheetId="0">#REF!</definedName>
    <definedName name="ACTIVATE">#REF!</definedName>
    <definedName name="AD">[38]A!$R$95:$AG$165</definedName>
    <definedName name="Adb" localSheetId="1">[44]Terms!#REF!</definedName>
    <definedName name="Adb" localSheetId="0">[44]Terms!#REF!</definedName>
    <definedName name="Adb">[44]Terms!#REF!</definedName>
    <definedName name="ades" localSheetId="1">#REF!</definedName>
    <definedName name="ades" localSheetId="0">#REF!</definedName>
    <definedName name="ades">#REF!</definedName>
    <definedName name="Adf" localSheetId="1">[44]Terms!#REF!</definedName>
    <definedName name="Adf" localSheetId="0">[44]Terms!#REF!</definedName>
    <definedName name="Adf">[44]Terms!#REF!</definedName>
    <definedName name="AE">[38]C!$A$5:$P$93</definedName>
    <definedName name="AF">[38]C!$A$95:$P$183</definedName>
    <definedName name="AG">[38]C!$R$5:$AG$93</definedName>
    <definedName name="AGO" localSheetId="1">'[39]Ejecución 2004'!#REF!</definedName>
    <definedName name="AGO" localSheetId="0">'[39]Ejecución 2004'!#REF!</definedName>
    <definedName name="AGO">'[39]Ejecución 2004'!#REF!</definedName>
    <definedName name="AH">[38]VM!$A$5:$P$113</definedName>
    <definedName name="ahme2000" localSheetId="1">#REF!</definedName>
    <definedName name="ahme2000" localSheetId="0">#REF!</definedName>
    <definedName name="ahme2000">#REF!</definedName>
    <definedName name="ahme2001" localSheetId="1">#REF!</definedName>
    <definedName name="ahme2001" localSheetId="0">#REF!</definedName>
    <definedName name="ahme2001">#REF!</definedName>
    <definedName name="ahme2002" localSheetId="1">#REF!</definedName>
    <definedName name="ahme2002" localSheetId="0">#REF!</definedName>
    <definedName name="ahme2002">#REF!</definedName>
    <definedName name="ahme2003" localSheetId="1">#REF!</definedName>
    <definedName name="ahme2003" localSheetId="0">#REF!</definedName>
    <definedName name="ahme2003">#REF!</definedName>
    <definedName name="ahme98" localSheetId="1">[26]Programa!#REF!</definedName>
    <definedName name="ahme98" localSheetId="0">[26]Programa!#REF!</definedName>
    <definedName name="ahme98">[26]Programa!#REF!</definedName>
    <definedName name="ahme98s" localSheetId="1">#REF!</definedName>
    <definedName name="ahme98s" localSheetId="0">#REF!</definedName>
    <definedName name="ahme98s">#REF!</definedName>
    <definedName name="ahme99" localSheetId="1">#REF!</definedName>
    <definedName name="ahme99" localSheetId="0">#REF!</definedName>
    <definedName name="ahme99">#REF!</definedName>
    <definedName name="ahome" localSheetId="1">#REF!</definedName>
    <definedName name="ahome" localSheetId="0">#REF!</definedName>
    <definedName name="ahome">#REF!</definedName>
    <definedName name="ahome98" localSheetId="1">[26]Programa!#REF!</definedName>
    <definedName name="ahome98" localSheetId="0">[26]Programa!#REF!</definedName>
    <definedName name="ahome98">[26]Programa!#REF!</definedName>
    <definedName name="ahome98j" localSheetId="1">[26]Programa!#REF!</definedName>
    <definedName name="ahome98j" localSheetId="0">[26]Programa!#REF!</definedName>
    <definedName name="ahome98j">[26]Programa!#REF!</definedName>
    <definedName name="ahorro" localSheetId="1">#REF!</definedName>
    <definedName name="ahorro" localSheetId="0">#REF!</definedName>
    <definedName name="ahorro">#REF!</definedName>
    <definedName name="ahorro2000" localSheetId="1">#REF!</definedName>
    <definedName name="ahorro2000" localSheetId="0">#REF!</definedName>
    <definedName name="ahorro2000">#REF!</definedName>
    <definedName name="ahorro2001" localSheetId="1">#REF!</definedName>
    <definedName name="ahorro2001" localSheetId="0">#REF!</definedName>
    <definedName name="ahorro2001">#REF!</definedName>
    <definedName name="ahorro2002" localSheetId="1">#REF!</definedName>
    <definedName name="ahorro2002" localSheetId="0">#REF!</definedName>
    <definedName name="ahorro2002">#REF!</definedName>
    <definedName name="ahorro2003" localSheetId="1">#REF!</definedName>
    <definedName name="ahorro2003" localSheetId="0">#REF!</definedName>
    <definedName name="ahorro2003">#REF!</definedName>
    <definedName name="ahorro98" localSheetId="1">[26]Programa!#REF!</definedName>
    <definedName name="ahorro98" localSheetId="0">[26]Programa!#REF!</definedName>
    <definedName name="ahorro98">[26]Programa!#REF!</definedName>
    <definedName name="ahorro98j" localSheetId="1">[26]Programa!#REF!</definedName>
    <definedName name="ahorro98j" localSheetId="0">[26]Programa!#REF!</definedName>
    <definedName name="ahorro98j">[26]Programa!#REF!</definedName>
    <definedName name="ahorro98s" localSheetId="1">#REF!</definedName>
    <definedName name="ahorro98s" localSheetId="0">#REF!</definedName>
    <definedName name="ahorro98s">#REF!</definedName>
    <definedName name="ahorro99" localSheetId="1">#REF!</definedName>
    <definedName name="ahorro99" localSheetId="0">#REF!</definedName>
    <definedName name="ahorro99">#REF!</definedName>
    <definedName name="AI">[38]VM!$A$115:$P$204</definedName>
    <definedName name="aj" localSheetId="1" hidden="1">{"Riqfin97",#N/A,FALSE,"Tran";"Riqfinpro",#N/A,FALSE,"Tran"}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L" localSheetId="1">[7]A!#REF!</definedName>
    <definedName name="ALL" localSheetId="0">[7]A!#REF!</definedName>
    <definedName name="ALL">[7]A!#REF!</definedName>
    <definedName name="ALTO" localSheetId="1">#REF!</definedName>
    <definedName name="ALTO" localSheetId="0">#REF!</definedName>
    <definedName name="ALTO">#REF!</definedName>
    <definedName name="AM">[45]A!$R$5:$AG$93</definedName>
    <definedName name="amort" localSheetId="1">#REF!</definedName>
    <definedName name="amort" localSheetId="0">#REF!</definedName>
    <definedName name="amort">#REF!</definedName>
    <definedName name="Amorti" localSheetId="1">#REF!</definedName>
    <definedName name="Amorti" localSheetId="0">#REF!</definedName>
    <definedName name="Amorti">#REF!</definedName>
    <definedName name="amount" localSheetId="1">#REF!</definedName>
    <definedName name="amount" localSheetId="0">#REF!</definedName>
    <definedName name="amount">#REF!</definedName>
    <definedName name="AND">[46]ACL!$A$1:$AJ$64</definedName>
    <definedName name="ANDA96" localSheetId="1">#REF!</definedName>
    <definedName name="ANDA96" localSheetId="0">#REF!</definedName>
    <definedName name="ANDA96">#REF!</definedName>
    <definedName name="ANTEL96" localSheetId="1">#REF!</definedName>
    <definedName name="ANTEL96" localSheetId="0">#REF!</definedName>
    <definedName name="ANTEL96">#REF!</definedName>
    <definedName name="AÑO_1999" localSheetId="1">#REF!</definedName>
    <definedName name="AÑO_1999" localSheetId="0">#REF!</definedName>
    <definedName name="AÑO_1999">#REF!</definedName>
    <definedName name="Aplicación" localSheetId="1">#REF!</definedName>
    <definedName name="Aplicación" localSheetId="0">#REF!</definedName>
    <definedName name="Aplicación">#REF!</definedName>
    <definedName name="Aplicación_Ppto_Adicional_2013" localSheetId="1">#REF!</definedName>
    <definedName name="Aplicación_Ppto_Adicional_2013" localSheetId="0">#REF!</definedName>
    <definedName name="Aplicación_Ppto_Adicional_2013">#REF!</definedName>
    <definedName name="Area_a_imprimir" localSheetId="1">#REF!</definedName>
    <definedName name="Area_a_imprimir" localSheetId="0">#REF!</definedName>
    <definedName name="Area_a_imprimir">#REF!</definedName>
    <definedName name="_xlnm.Extract" localSheetId="1">'[47]2005OEC'!#REF!</definedName>
    <definedName name="_xlnm.Extract" localSheetId="0">'[47]2005OEC'!#REF!</definedName>
    <definedName name="_xlnm.Extract">'[47]2005OEC'!#REF!</definedName>
    <definedName name="_xlnm.Print_Area" localSheetId="1">'FORM 2 ACT ADM'!$A$1:$AI$5</definedName>
    <definedName name="_xlnm.Print_Area" localSheetId="0">'FORM 2 ACT SALUD'!$A$1:$AI$5</definedName>
    <definedName name="areor" localSheetId="1">#REF!</definedName>
    <definedName name="areor" localSheetId="0">#REF!</definedName>
    <definedName name="areor">#REF!</definedName>
    <definedName name="AS">[45]VM!$A$115:$P$204</definedName>
    <definedName name="asas" localSheetId="1">#REF!</definedName>
    <definedName name="asas" localSheetId="0">#REF!</definedName>
    <definedName name="asas">#REF!</definedName>
    <definedName name="asddv" localSheetId="1">#REF!</definedName>
    <definedName name="asddv" localSheetId="0">#REF!</definedName>
    <definedName name="asddv">#REF!</definedName>
    <definedName name="ASDQWE">#N/A</definedName>
    <definedName name="ASDSAD" localSheetId="1">#REF!</definedName>
    <definedName name="ASDSAD" localSheetId="0">#REF!</definedName>
    <definedName name="ASDSAD">#REF!</definedName>
    <definedName name="ASFESTAQRT" localSheetId="1">#REF!</definedName>
    <definedName name="ASFESTAQRT" localSheetId="0">#REF!</definedName>
    <definedName name="ASFESTAQRT">#REF!</definedName>
    <definedName name="atrade" localSheetId="1">[25]!atrade</definedName>
    <definedName name="atrade">[25]!atrade</definedName>
    <definedName name="_xlnm.Auto_Open" localSheetId="1">#REF!</definedName>
    <definedName name="_xlnm.Auto_Open" localSheetId="0">#REF!</definedName>
    <definedName name="_xlnm.Auto_Open">#REF!</definedName>
    <definedName name="AYUDA1">'[48]PAG-28'!$BJ$90:$BN$115</definedName>
    <definedName name="AYUDA2">'[3]PAG-28'!$BJ$118:$BN$144</definedName>
    <definedName name="AYUDA3">'[3]PAG-28'!$BJ$148:$BO$176</definedName>
    <definedName name="B" localSheetId="1">#REF!</definedName>
    <definedName name="B" localSheetId="0">#REF!</definedName>
    <definedName name="B">#REF!</definedName>
    <definedName name="B_S" localSheetId="1">#REF!</definedName>
    <definedName name="B_S" localSheetId="0">#REF!</definedName>
    <definedName name="B_S">#REF!</definedName>
    <definedName name="Badea" localSheetId="1">[44]Terms!#REF!</definedName>
    <definedName name="Badea" localSheetId="0">[44]Terms!#REF!</definedName>
    <definedName name="Badea">[44]Terms!#REF!</definedName>
    <definedName name="balance">[49]index!$N$11:$O$547</definedName>
    <definedName name="Banco_Union" localSheetId="1">[50]listas!#REF!</definedName>
    <definedName name="Banco_Union" localSheetId="0">[50]listas!#REF!</definedName>
    <definedName name="Banco_Union">[50]listas!#REF!</definedName>
    <definedName name="bancos" localSheetId="1">#REF!</definedName>
    <definedName name="bancos" localSheetId="0">#REF!</definedName>
    <definedName name="bancos">#REF!</definedName>
    <definedName name="BANCOS_COMERCIALES" localSheetId="1">#REF!</definedName>
    <definedName name="BANCOS_COMERCIALES" localSheetId="0">#REF!</definedName>
    <definedName name="BANCOS_COMERCIALES">#REF!</definedName>
    <definedName name="Bank_soundness" localSheetId="1">#REF!</definedName>
    <definedName name="Bank_soundness" localSheetId="0">#REF!</definedName>
    <definedName name="Bank_soundness">#REF!</definedName>
    <definedName name="BARRILES">[51]DATOS!$H$1</definedName>
    <definedName name="BASDAT" localSheetId="1">'[34]Annual Tables'!#REF!</definedName>
    <definedName name="BASDAT" localSheetId="0">'[34]Annual Tables'!#REF!</definedName>
    <definedName name="BASDAT">'[34]Annual Tables'!#REF!</definedName>
    <definedName name="_xlnm.Database" localSheetId="1">'[47]2005OEC'!#REF!</definedName>
    <definedName name="_xlnm.Database" localSheetId="0">'[47]2005OEC'!#REF!</definedName>
    <definedName name="_xlnm.Database">'[47]2005OEC'!#REF!</definedName>
    <definedName name="BaseYear" localSheetId="1">#REF!</definedName>
    <definedName name="BaseYear" localSheetId="0">#REF!</definedName>
    <definedName name="BaseYear">#REF!</definedName>
    <definedName name="Basic_Data" localSheetId="1">#REF!</definedName>
    <definedName name="Basic_Data" localSheetId="0">#REF!</definedName>
    <definedName name="Basic_Data">#REF!</definedName>
    <definedName name="BB">[38]VM!$A$115:$P$204</definedName>
    <definedName name="BB__Data_Exports_from_Real__Sector_File" localSheetId="1">#REF!</definedName>
    <definedName name="BB__Data_Exports_from_Real__Sector_File" localSheetId="0">#REF!</definedName>
    <definedName name="BB__Data_Exports_from_Real__Sector_File">#REF!</definedName>
    <definedName name="BB__Data_Imports_from_BOP_File" localSheetId="1">#REF!</definedName>
    <definedName name="BB__Data_Imports_from_BOP_File" localSheetId="0">#REF!</definedName>
    <definedName name="BB__Data_Imports_from_BOP_File">#REF!</definedName>
    <definedName name="BB__Data_Imports_from_Fiscal_File" localSheetId="1">#REF!</definedName>
    <definedName name="BB__Data_Imports_from_Fiscal_File" localSheetId="0">#REF!</definedName>
    <definedName name="BB__Data_Imports_from_Fiscal_File">#REF!</definedName>
    <definedName name="BB__Data_Imports_from_Monetary_File" localSheetId="1">#REF!</definedName>
    <definedName name="BB__Data_Imports_from_Monetary_File" localSheetId="0">#REF!</definedName>
    <definedName name="BB__Data_Imports_from_Monetary_File">#REF!</definedName>
    <definedName name="BB__Data_inputs_for_projections" localSheetId="1">#REF!</definedName>
    <definedName name="BB__Data_inputs_for_projections" localSheetId="0">#REF!</definedName>
    <definedName name="BB__Data_inputs_for_projections">#REF!</definedName>
    <definedName name="bbbb" localSheetId="1" hidden="1">{"Minpmon",#N/A,FALSE,"Monthinput"}</definedName>
    <definedName name="bbbb" localSheetId="0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localSheetId="0" hidden="1">{"Tab1",#N/A,FALSE,"P";"Tab2",#N/A,FALSE,"P"}</definedName>
    <definedName name="bbbbbbbbbbbbb" hidden="1">{"Tab1",#N/A,FALSE,"P";"Tab2",#N/A,FALSE,"P"}</definedName>
    <definedName name="bbbbbbbbbbbbbbbbbbbbbbbbbbbbbbbbbbbb" localSheetId="1">'[41]PAPE-98'!#REF!</definedName>
    <definedName name="bbbbbbbbbbbbbbbbbbbbbbbbbbbbbbbbbbbb" localSheetId="0">'[41]PAPE-98'!#REF!</definedName>
    <definedName name="bbbbbbbbbbbbbbbbbbbbbbbbbbbbbbbbbbbb">'[41]PAPE-98'!#REF!</definedName>
    <definedName name="BBL" localSheetId="1">#REF!</definedName>
    <definedName name="BBL" localSheetId="0">#REF!</definedName>
    <definedName name="BBL">#REF!</definedName>
    <definedName name="BCA">[52]Q6!$E$9:$AH$9</definedName>
    <definedName name="BCA_GDP">#N/A</definedName>
    <definedName name="BCB_Balance" localSheetId="1">#REF!</definedName>
    <definedName name="BCB_Balance" localSheetId="0">#REF!</definedName>
    <definedName name="BCB_Balance">#REF!</definedName>
    <definedName name="bcos" localSheetId="1">#REF!</definedName>
    <definedName name="bcos" localSheetId="0">#REF!</definedName>
    <definedName name="bcos">#REF!</definedName>
    <definedName name="bcr" localSheetId="1">'[53]Ejecución 2004'!#REF!</definedName>
    <definedName name="bcr" localSheetId="0">'[53]Ejecución 2004'!#REF!</definedName>
    <definedName name="bcr">'[53]Ejecución 2004'!#REF!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1">#REF!</definedName>
    <definedName name="BEDE" localSheetId="0">#REF!</definedName>
    <definedName name="BEDE">#REF!</definedName>
    <definedName name="Beg_Bal" localSheetId="1">#REF!</definedName>
    <definedName name="Beg_Bal" localSheetId="0">#REF!</definedName>
    <definedName name="Beg_Bal">#REF!</definedName>
    <definedName name="bEG_bol" localSheetId="1">#REF!</definedName>
    <definedName name="bEG_bol" localSheetId="0">#REF!</definedName>
    <definedName name="bEG_bol">#REF!</definedName>
    <definedName name="Bei" localSheetId="1">[44]Terms!#REF!</definedName>
    <definedName name="Bei" localSheetId="0">[44]Terms!#REF!</definedName>
    <definedName name="Bei">[44]Terms!#REF!</definedName>
    <definedName name="bem" localSheetId="1">[26]Programa!#REF!</definedName>
    <definedName name="bem" localSheetId="0">[26]Programa!#REF!</definedName>
    <definedName name="bem">[26]Programa!#REF!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1">#REF!</definedName>
    <definedName name="bf" localSheetId="0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sa" localSheetId="1">[50]listas!#REF!</definedName>
    <definedName name="Bisa" localSheetId="0">[50]listas!#REF!</definedName>
    <definedName name="Bisa">[50]listas!#REF!</definedName>
    <definedName name="BK">#N/A</definedName>
    <definedName name="BKF">#N/A</definedName>
    <definedName name="Block">'[54]2s'!$AE$1</definedName>
    <definedName name="BMG">[55]Q6!$E$27:$AH$27</definedName>
    <definedName name="BMII">[55]Q6!$E$40:$AH$40</definedName>
    <definedName name="BMIIB">#N/A</definedName>
    <definedName name="BMIIG">#N/A</definedName>
    <definedName name="BMS">[55]Q6!$E$29:$AH$29</definedName>
    <definedName name="BNB" localSheetId="1">[50]listas!#REF!</definedName>
    <definedName name="BNB" localSheetId="0">[50]listas!#REF!</definedName>
    <definedName name="BNB">[50]listas!#REF!</definedName>
    <definedName name="BO" localSheetId="1">#REF!</definedName>
    <definedName name="BO" localSheetId="0">#REF!</definedName>
    <definedName name="BO">#REF!</definedName>
    <definedName name="Bolivia" localSheetId="1">#REF!</definedName>
    <definedName name="Bolivia" localSheetId="0">#REF!</definedName>
    <definedName name="Bolivia">#REF!</definedName>
    <definedName name="booktables.a">[56]Booktables!$M$5:$AO$1429</definedName>
    <definedName name="booktables.b">[57]Booktables!$AP$5:$AP$1429</definedName>
    <definedName name="booktables.c">[57]Booktables!$AQ$5:$BB$1429</definedName>
    <definedName name="BOP" localSheetId="1">#REF!</definedName>
    <definedName name="BOP" localSheetId="0">#REF!</definedName>
    <definedName name="BOP">#REF!</definedName>
    <definedName name="BOP_Q96" localSheetId="1">#REF!</definedName>
    <definedName name="BOP_Q96" localSheetId="0">#REF!</definedName>
    <definedName name="BOP_Q96">#REF!</definedName>
    <definedName name="BOP_Q97" localSheetId="1">#REF!</definedName>
    <definedName name="BOP_Q97" localSheetId="0">#REF!</definedName>
    <definedName name="BOP_Q97">#REF!</definedName>
    <definedName name="BOP_SUM" localSheetId="1">#REF!</definedName>
    <definedName name="BOP_SUM" localSheetId="0">#REF!</definedName>
    <definedName name="BOP_SUM">#REF!</definedName>
    <definedName name="BOPF" localSheetId="1">#REF!</definedName>
    <definedName name="BOPF" localSheetId="0">#REF!</definedName>
    <definedName name="BOPF">#REF!</definedName>
    <definedName name="Brazil" localSheetId="1">#REF!</definedName>
    <definedName name="Brazil" localSheetId="0">#REF!</definedName>
    <definedName name="Brazil">#REF!</definedName>
    <definedName name="brigitte" localSheetId="1">#REF!</definedName>
    <definedName name="brigitte" localSheetId="0">#REF!</definedName>
    <definedName name="brigitte">#REF!</definedName>
    <definedName name="BTB">'[58]GSA Price'!$B$3:$D$23</definedName>
    <definedName name="BTU">[59]DGL!$AF$87:$AU$135</definedName>
    <definedName name="BTUD">[59]DGL!$AF$139:$AU$187</definedName>
    <definedName name="Budget_expenditure" localSheetId="1">#REF!</definedName>
    <definedName name="Budget_expenditure" localSheetId="0">#REF!</definedName>
    <definedName name="Budget_expenditure">#REF!</definedName>
    <definedName name="Budget_revenue" localSheetId="1">#REF!</definedName>
    <definedName name="Budget_revenue" localSheetId="0">#REF!</definedName>
    <definedName name="Budget_revenue">#REF!</definedName>
    <definedName name="BULU" localSheetId="1">#REF!</definedName>
    <definedName name="BULU" localSheetId="0">#REF!</definedName>
    <definedName name="BULU">#REF!</definedName>
    <definedName name="BXG">[55]Q6!$E$19:$AH$19</definedName>
    <definedName name="BXS">[55]Q6!$E$21:$AH$21</definedName>
    <definedName name="C_" localSheetId="1">#REF!</definedName>
    <definedName name="C_" localSheetId="0">#REF!</definedName>
    <definedName name="C_">#REF!</definedName>
    <definedName name="ÇA" localSheetId="1">#REF!</definedName>
    <definedName name="ÇA" localSheetId="0">#REF!</definedName>
    <definedName name="ÇA">#REF!</definedName>
    <definedName name="CAJA" localSheetId="1">#REF!</definedName>
    <definedName name="CAJA" localSheetId="0">#REF!</definedName>
    <definedName name="CAJA">#REF!</definedName>
    <definedName name="calcNGS_NGDP">#N/A</definedName>
    <definedName name="CAM" localSheetId="1">#REF!</definedName>
    <definedName name="CAM" localSheetId="0">#REF!</definedName>
    <definedName name="CAM">#REF!</definedName>
    <definedName name="CAMBEITI" localSheetId="1">#REF!</definedName>
    <definedName name="CAMBEITI" localSheetId="0">#REF!</definedName>
    <definedName name="CAMBEITI">#REF!</definedName>
    <definedName name="CAT" localSheetId="1">#REF!</definedName>
    <definedName name="CAT" localSheetId="0">#REF!</definedName>
    <definedName name="CAT">#REF!</definedName>
    <definedName name="CBB" localSheetId="1">#REF!</definedName>
    <definedName name="CBB" localSheetId="0">#REF!</definedName>
    <definedName name="CBB">#REF!</definedName>
    <definedName name="cc" localSheetId="1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1" localSheetId="1">#REF!</definedName>
    <definedName name="CC_1" localSheetId="0">#REF!</definedName>
    <definedName name="CC_1">#REF!</definedName>
    <definedName name="CC_1__CPI_data" localSheetId="1">#REF!</definedName>
    <definedName name="CC_1__CPI_data" localSheetId="0">#REF!</definedName>
    <definedName name="CC_1__CPI_data">#REF!</definedName>
    <definedName name="CC_1__GDP_by_Final_Demand_Component" localSheetId="1">#REF!</definedName>
    <definedName name="CC_1__GDP_by_Final_Demand_Component" localSheetId="0">#REF!</definedName>
    <definedName name="CC_1__GDP_by_Final_Demand_Component">#REF!</definedName>
    <definedName name="CC_1__Gross_Domestic_Investment" localSheetId="1">#REF!</definedName>
    <definedName name="CC_1__Gross_Domestic_Investment" localSheetId="0">#REF!</definedName>
    <definedName name="CC_1__Gross_Domestic_Investment">#REF!</definedName>
    <definedName name="CC_1__National_Income_at_current_prices" localSheetId="1">#REF!</definedName>
    <definedName name="CC_1__National_Income_at_current_prices" localSheetId="0">#REF!</definedName>
    <definedName name="CC_1__National_Income_at_current_prices">#REF!</definedName>
    <definedName name="CC_1__Real_GDP_by_Sector" localSheetId="1">#REF!</definedName>
    <definedName name="CC_1__Real_GDP_by_Sector" localSheetId="0">#REF!</definedName>
    <definedName name="CC_1__Real_GDP_by_Sector">#REF!</definedName>
    <definedName name="CC_1__Selected_Wage_Indicators" localSheetId="1">#REF!</definedName>
    <definedName name="CC_1__Selected_Wage_Indicators" localSheetId="0">#REF!</definedName>
    <definedName name="CC_1__Selected_Wage_Indicators">#REF!</definedName>
    <definedName name="CC_1__Statistics_Agriculture" localSheetId="1">#REF!</definedName>
    <definedName name="CC_1__Statistics_Agriculture" localSheetId="0">#REF!</definedName>
    <definedName name="CC_1__Statistics_Agriculture">#REF!</definedName>
    <definedName name="CC_1__Statistics_Manufacturing_Production" localSheetId="1">#REF!</definedName>
    <definedName name="CC_1__Statistics_Manufacturing_Production" localSheetId="0">#REF!</definedName>
    <definedName name="CC_1__Statistics_Manufacturing_Production">#REF!</definedName>
    <definedName name="CC_2" localSheetId="1">#REF!</definedName>
    <definedName name="CC_2" localSheetId="0">#REF!</definedName>
    <definedName name="CC_2">#REF!</definedName>
    <definedName name="ccbccr" localSheetId="1">#REF!</definedName>
    <definedName name="ccbccr" localSheetId="0">#REF!</definedName>
    <definedName name="ccbccr">#REF!</definedName>
    <definedName name="ccc" localSheetId="1">'[39]Ejecución 2004'!#REF!</definedName>
    <definedName name="ccc" localSheetId="0">'[39]Ejecución 2004'!#REF!</definedName>
    <definedName name="ccc">'[39]Ejecución 2004'!#REF!</definedName>
    <definedName name="cccc">#N/A</definedName>
    <definedName name="ccccc" localSheetId="1" hidden="1">{"Minpmon",#N/A,FALSE,"Monthinput"}</definedName>
    <definedName name="ccccc" localSheetId="0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me" localSheetId="1">#REF!</definedName>
    <definedName name="ccme" localSheetId="0">#REF!</definedName>
    <definedName name="ccme">#REF!</definedName>
    <definedName name="ccme2000" localSheetId="1">#REF!</definedName>
    <definedName name="ccme2000" localSheetId="0">#REF!</definedName>
    <definedName name="ccme2000">#REF!</definedName>
    <definedName name="ccme2001" localSheetId="1">#REF!</definedName>
    <definedName name="ccme2001" localSheetId="0">#REF!</definedName>
    <definedName name="ccme2001">#REF!</definedName>
    <definedName name="ccme2002" localSheetId="1">#REF!</definedName>
    <definedName name="ccme2002" localSheetId="0">#REF!</definedName>
    <definedName name="ccme2002">#REF!</definedName>
    <definedName name="ccme2003" localSheetId="1">#REF!</definedName>
    <definedName name="ccme2003" localSheetId="0">#REF!</definedName>
    <definedName name="ccme2003">#REF!</definedName>
    <definedName name="ccme98" localSheetId="1">[26]Programa!#REF!</definedName>
    <definedName name="ccme98" localSheetId="0">[26]Programa!#REF!</definedName>
    <definedName name="ccme98">[26]Programa!#REF!</definedName>
    <definedName name="ccme98j" localSheetId="1">[26]Programa!#REF!</definedName>
    <definedName name="ccme98j" localSheetId="0">[26]Programa!#REF!</definedName>
    <definedName name="ccme98j">[26]Programa!#REF!</definedName>
    <definedName name="ccme98s" localSheetId="1">#REF!</definedName>
    <definedName name="ccme98s" localSheetId="0">#REF!</definedName>
    <definedName name="ccme98s">#REF!</definedName>
    <definedName name="ccme99" localSheetId="1">#REF!</definedName>
    <definedName name="ccme99" localSheetId="0">#REF!</definedName>
    <definedName name="ccme99">#REF!</definedName>
    <definedName name="CCODE" localSheetId="1">#REF!</definedName>
    <definedName name="CCODE" localSheetId="0">#REF!</definedName>
    <definedName name="CCODE">#REF!</definedName>
    <definedName name="cde" localSheetId="1" hidden="1">{"Riqfin97",#N/A,FALSE,"Tran";"Riqfinpro",#N/A,FALSE,"Tran"}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MATE" localSheetId="1">#REF!</definedName>
    <definedName name="cEMATE" localSheetId="0">#REF!</definedName>
    <definedName name="cEMATE">#REF!</definedName>
    <definedName name="CENGOVT" localSheetId="1">#REF!</definedName>
    <definedName name="CENGOVT" localSheetId="0">#REF!</definedName>
    <definedName name="CENGOVT">#REF!</definedName>
    <definedName name="CEPA96" localSheetId="1">#REF!</definedName>
    <definedName name="CEPA96" localSheetId="0">#REF!</definedName>
    <definedName name="CEPA96">#REF!</definedName>
    <definedName name="CGBUDG" localSheetId="1">#REF!</definedName>
    <definedName name="CGBUDG" localSheetId="0">#REF!</definedName>
    <definedName name="CGBUDG">#REF!</definedName>
    <definedName name="CGBUDG_" localSheetId="1">#REF!</definedName>
    <definedName name="CGBUDG_" localSheetId="0">#REF!</definedName>
    <definedName name="CGBUDG_">#REF!</definedName>
    <definedName name="CGEXBUDG" localSheetId="1">#REF!</definedName>
    <definedName name="CGEXBUDG" localSheetId="0">#REF!</definedName>
    <definedName name="CGEXBUDG">#REF!</definedName>
    <definedName name="CGFIS" localSheetId="1">#REF!</definedName>
    <definedName name="CGFIS" localSheetId="0">#REF!</definedName>
    <definedName name="CGFIS">#REF!</definedName>
    <definedName name="CGNRP" localSheetId="1">#REF!</definedName>
    <definedName name="CGNRP" localSheetId="0">#REF!</definedName>
    <definedName name="CGNRP">#REF!</definedName>
    <definedName name="Chacoinvestment">[60]Tables!$G$3:$H$10</definedName>
    <definedName name="chacoresults">[60]Tables!$M$3:$R$8</definedName>
    <definedName name="chart4" localSheetId="1" hidden="1">{#N/A,#N/A,FALSE,"CB";#N/A,#N/A,FALSE,"CMB";#N/A,#N/A,FALSE,"NBFI"}</definedName>
    <definedName name="chart4" localSheetId="0" hidden="1">{#N/A,#N/A,FALSE,"CB";#N/A,#N/A,FALSE,"CMB";#N/A,#N/A,FALSE,"NBFI"}</definedName>
    <definedName name="chart4" hidden="1">{#N/A,#N/A,FALSE,"CB";#N/A,#N/A,FALSE,"CMB";#N/A,#N/A,FALSE,"NBFI"}</definedName>
    <definedName name="ChartA" localSheetId="1" hidden="1">{#N/A,#N/A,FALSE,"CB";#N/A,#N/A,FALSE,"CMB";#N/A,#N/A,FALSE,"NBFI"}</definedName>
    <definedName name="ChartA" localSheetId="0" hidden="1">{#N/A,#N/A,FALSE,"CB";#N/A,#N/A,FALSE,"CMB";#N/A,#N/A,FALSE,"NBFI"}</definedName>
    <definedName name="ChartA" hidden="1">{#N/A,#N/A,FALSE,"CB";#N/A,#N/A,FALSE,"CMB";#N/A,#N/A,FALSE,"NBFI"}</definedName>
    <definedName name="Chartvel" localSheetId="1" hidden="1">{#N/A,#N/A,FALSE,"CB";#N/A,#N/A,FALSE,"CMB";#N/A,#N/A,FALSE,"BSYS";#N/A,#N/A,FALSE,"NBFI";#N/A,#N/A,FALSE,"FSYS"}</definedName>
    <definedName name="Chartvel" localSheetId="0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ILE" localSheetId="1">#REF!</definedName>
    <definedName name="CHILE" localSheetId="0">#REF!</definedName>
    <definedName name="CHILE">#REF!</definedName>
    <definedName name="CHK" localSheetId="1">#REF!</definedName>
    <definedName name="CHK" localSheetId="0">#REF!</definedName>
    <definedName name="CHK">#REF!</definedName>
    <definedName name="cirr" localSheetId="1">#REF!</definedName>
    <definedName name="cirr" localSheetId="0">#REF!</definedName>
    <definedName name="cirr">#REF!</definedName>
    <definedName name="Clase1">[61]FREC!$K$3</definedName>
    <definedName name="Clase2">[61]FREC!$K$5</definedName>
    <definedName name="cmbccr" localSheetId="1">#REF!</definedName>
    <definedName name="cmbccr" localSheetId="0">#REF!</definedName>
    <definedName name="cmbccr">#REF!</definedName>
    <definedName name="cmbcom" localSheetId="1">#REF!</definedName>
    <definedName name="cmbcom" localSheetId="0">#REF!</definedName>
    <definedName name="cmbcom">#REF!</definedName>
    <definedName name="cmsbn" localSheetId="1">#REF!</definedName>
    <definedName name="cmsbn" localSheetId="0">#REF!</definedName>
    <definedName name="cmsbn">#REF!</definedName>
    <definedName name="cnspnf" localSheetId="1">#REF!</definedName>
    <definedName name="cnspnf" localSheetId="0">#REF!</definedName>
    <definedName name="cnspnf">#REF!</definedName>
    <definedName name="cod" localSheetId="1">#REF!</definedName>
    <definedName name="cod" localSheetId="0">#REF!</definedName>
    <definedName name="cod">#REF!</definedName>
    <definedName name="coef">1</definedName>
    <definedName name="coef88">884.234100466</definedName>
    <definedName name="coef89">10.6881917136</definedName>
    <definedName name="coef90">1.79031686995</definedName>
    <definedName name="coef91">1.1476390192</definedName>
    <definedName name="coef92">1.11421264</definedName>
    <definedName name="coef93">1.11088</definedName>
    <definedName name="coef94">1.048</definedName>
    <definedName name="coef95">1</definedName>
    <definedName name="coef96">1</definedName>
    <definedName name="com_sEP_OCT" localSheetId="1">'[53]Ejecución 2004'!#REF!</definedName>
    <definedName name="com_sEP_OCT" localSheetId="0">'[53]Ejecución 2004'!#REF!</definedName>
    <definedName name="com_sEP_OCT">'[53]Ejecución 2004'!#REF!</definedName>
    <definedName name="comisión">1.15</definedName>
    <definedName name="Comp_Ago_Oct" localSheetId="1">'[53]Ejecución 2004'!#REF!</definedName>
    <definedName name="Comp_Ago_Oct" localSheetId="0">'[53]Ejecución 2004'!#REF!</definedName>
    <definedName name="Comp_Ago_Oct">'[53]Ejecución 2004'!#REF!</definedName>
    <definedName name="COMPDIC" localSheetId="1">'[53]Ejecución 2004'!#REF!</definedName>
    <definedName name="COMPDIC" localSheetId="0">'[53]Ejecución 2004'!#REF!</definedName>
    <definedName name="COMPDIC">'[53]Ejecución 2004'!#REF!</definedName>
    <definedName name="COMPREGI" localSheetId="1">#REF!</definedName>
    <definedName name="COMPREGI" localSheetId="0">#REF!</definedName>
    <definedName name="COMPREGI">#REF!</definedName>
    <definedName name="Comprobantes">'[62]Tabla de Comprobantes'!$A$3:$A$65</definedName>
    <definedName name="CONCK" localSheetId="1">#REF!</definedName>
    <definedName name="CONCK" localSheetId="0">#REF!</definedName>
    <definedName name="CONCK">#REF!</definedName>
    <definedName name="conor" localSheetId="1">#REF!</definedName>
    <definedName name="conor" localSheetId="0">#REF!</definedName>
    <definedName name="conor">#REF!</definedName>
    <definedName name="cons" localSheetId="1">#REF!</definedName>
    <definedName name="cons" localSheetId="0">#REF!</definedName>
    <definedName name="cons">#REF!</definedName>
    <definedName name="CONSOL" localSheetId="1">#REF!</definedName>
    <definedName name="CONSOL" localSheetId="0">#REF!</definedName>
    <definedName name="CONSOL">#REF!</definedName>
    <definedName name="CONSOLIDADOMAXUSBOLIVIAINC" localSheetId="1">#REF!</definedName>
    <definedName name="CONSOLIDADOMAXUSBOLIVIAINC" localSheetId="0">#REF!</definedName>
    <definedName name="CONSOLIDADOMAXUSBOLIVIAINC">#REF!</definedName>
    <definedName name="CONSOLIDADOTOTAL" localSheetId="1">#REF!</definedName>
    <definedName name="CONSOLIDADOTOTAL" localSheetId="0">#REF!</definedName>
    <definedName name="CONSOLIDADOTOTAL">#REF!</definedName>
    <definedName name="Consulta_PAGOS_JUBILACION" localSheetId="1">#REF!</definedName>
    <definedName name="Consulta_PAGOS_JUBILACION" localSheetId="0">#REF!</definedName>
    <definedName name="Consulta_PAGOS_JUBILACION">#REF!</definedName>
    <definedName name="Consulta2_final" localSheetId="1">[63]Consulta2_final!#REF!</definedName>
    <definedName name="Consulta2_final" localSheetId="0">[63]Consulta2_final!#REF!</definedName>
    <definedName name="Consulta2_final">[64]Consulta2_final!#REF!</definedName>
    <definedName name="Coop_Jesus_Nazareno" localSheetId="1">[50]listas!#REF!</definedName>
    <definedName name="Coop_Jesus_Nazareno" localSheetId="0">[50]listas!#REF!</definedName>
    <definedName name="Coop_Jesus_Nazareno">[50]listas!#REF!</definedName>
    <definedName name="copytable16">[65]table1!$A$14:$J$75</definedName>
    <definedName name="COUNT" localSheetId="1">#REF!</definedName>
    <definedName name="COUNT" localSheetId="0">#REF!</definedName>
    <definedName name="COUNT">#REF!</definedName>
    <definedName name="COUNTER" localSheetId="1">#REF!</definedName>
    <definedName name="COUNTER" localSheetId="0">#REF!</definedName>
    <definedName name="COUNTER">#REF!</definedName>
    <definedName name="CountryName" localSheetId="1">#REF!</definedName>
    <definedName name="CountryName" localSheetId="0">#REF!</definedName>
    <definedName name="CountryName">#REF!</definedName>
    <definedName name="CPI" localSheetId="1">#REF!</definedName>
    <definedName name="CPI" localSheetId="0">#REF!</definedName>
    <definedName name="CPI">#REF!</definedName>
    <definedName name="CPICUM" localSheetId="1">#REF!</definedName>
    <definedName name="CPICUM" localSheetId="0">#REF!</definedName>
    <definedName name="CPICUM">#REF!</definedName>
    <definedName name="CRC" localSheetId="1">#REF!</definedName>
    <definedName name="CRC" localSheetId="0">#REF!</definedName>
    <definedName name="CRC">#REF!</definedName>
    <definedName name="CRECWM">[66]SUPUESTOS!A$15</definedName>
    <definedName name="cred" localSheetId="1">#REF!</definedName>
    <definedName name="cred" localSheetId="0">#REF!</definedName>
    <definedName name="cred">#REF!</definedName>
    <definedName name="cred1" localSheetId="1">#REF!</definedName>
    <definedName name="cred1" localSheetId="0">#REF!</definedName>
    <definedName name="cred1">#REF!</definedName>
    <definedName name="cred2000" localSheetId="1">#REF!</definedName>
    <definedName name="cred2000" localSheetId="0">#REF!</definedName>
    <definedName name="cred2000">#REF!</definedName>
    <definedName name="cred2001" localSheetId="1">#REF!</definedName>
    <definedName name="cred2001" localSheetId="0">#REF!</definedName>
    <definedName name="cred2001">#REF!</definedName>
    <definedName name="cred2002" localSheetId="1">#REF!</definedName>
    <definedName name="cred2002" localSheetId="0">#REF!</definedName>
    <definedName name="cred2002">#REF!</definedName>
    <definedName name="cred2003" localSheetId="1">#REF!</definedName>
    <definedName name="cred2003" localSheetId="0">#REF!</definedName>
    <definedName name="cred2003">#REF!</definedName>
    <definedName name="cred98" localSheetId="1">[26]Programa!#REF!</definedName>
    <definedName name="cred98" localSheetId="0">[26]Programa!#REF!</definedName>
    <definedName name="cred98">[26]Programa!#REF!</definedName>
    <definedName name="cred98j" localSheetId="1">[26]Programa!#REF!</definedName>
    <definedName name="cred98j" localSheetId="0">[26]Programa!#REF!</definedName>
    <definedName name="cred98j">[26]Programa!#REF!</definedName>
    <definedName name="cred98s" localSheetId="1">#REF!</definedName>
    <definedName name="cred98s" localSheetId="0">#REF!</definedName>
    <definedName name="cred98s">#REF!</definedName>
    <definedName name="cred99" localSheetId="1">#REF!</definedName>
    <definedName name="cred99" localSheetId="0">#REF!</definedName>
    <definedName name="cred99">#REF!</definedName>
    <definedName name="_xlnm.Criteria" localSheetId="1">'[47]2005OEC'!#REF!</definedName>
    <definedName name="_xlnm.Criteria" localSheetId="0">'[47]2005OEC'!#REF!</definedName>
    <definedName name="_xlnm.Criteria">'[47]2005OEC'!#REF!</definedName>
    <definedName name="CROMA1" localSheetId="1">#REF!</definedName>
    <definedName name="CROMA1" localSheetId="0">#REF!</definedName>
    <definedName name="CROMA1">#REF!</definedName>
    <definedName name="CROMA2" localSheetId="1">#REF!</definedName>
    <definedName name="CROMA2" localSheetId="0">#REF!</definedName>
    <definedName name="CROMA2">#REF!</definedName>
    <definedName name="CTP">'[67]Presupuesto Ventas'!$C$13</definedName>
    <definedName name="cuad1" localSheetId="1">#REF!</definedName>
    <definedName name="cuad1" localSheetId="0">#REF!</definedName>
    <definedName name="cuad1">#REF!</definedName>
    <definedName name="cuad10" localSheetId="1">#REF!</definedName>
    <definedName name="cuad10" localSheetId="0">#REF!</definedName>
    <definedName name="cuad10">#REF!</definedName>
    <definedName name="cuad11" localSheetId="1">#REF!</definedName>
    <definedName name="cuad11" localSheetId="0">#REF!</definedName>
    <definedName name="cuad11">#REF!</definedName>
    <definedName name="cuad12" localSheetId="1">#REF!</definedName>
    <definedName name="cuad12" localSheetId="0">#REF!</definedName>
    <definedName name="cuad12">#REF!</definedName>
    <definedName name="cuad13" localSheetId="1">#REF!</definedName>
    <definedName name="cuad13" localSheetId="0">#REF!</definedName>
    <definedName name="cuad13">#REF!</definedName>
    <definedName name="cuad14" localSheetId="1">#REF!</definedName>
    <definedName name="cuad14" localSheetId="0">#REF!</definedName>
    <definedName name="cuad14">#REF!</definedName>
    <definedName name="cuad15" localSheetId="1">#REF!</definedName>
    <definedName name="cuad15" localSheetId="0">#REF!</definedName>
    <definedName name="cuad15">#REF!</definedName>
    <definedName name="cuad16" localSheetId="1">#REF!</definedName>
    <definedName name="cuad16" localSheetId="0">#REF!</definedName>
    <definedName name="cuad16">#REF!</definedName>
    <definedName name="cuad17" localSheetId="1">#REF!</definedName>
    <definedName name="cuad17" localSheetId="0">#REF!</definedName>
    <definedName name="cuad17">#REF!</definedName>
    <definedName name="cuad18" localSheetId="1">#REF!</definedName>
    <definedName name="cuad18" localSheetId="0">#REF!</definedName>
    <definedName name="cuad18">#REF!</definedName>
    <definedName name="cuad19" localSheetId="1">#REF!</definedName>
    <definedName name="cuad19" localSheetId="0">#REF!</definedName>
    <definedName name="cuad19">#REF!</definedName>
    <definedName name="cuad2" localSheetId="1">#REF!</definedName>
    <definedName name="cuad2" localSheetId="0">#REF!</definedName>
    <definedName name="cuad2">#REF!</definedName>
    <definedName name="cuad20" localSheetId="1">#REF!</definedName>
    <definedName name="cuad20" localSheetId="0">#REF!</definedName>
    <definedName name="cuad20">#REF!</definedName>
    <definedName name="cuad21" localSheetId="1">#REF!</definedName>
    <definedName name="cuad21" localSheetId="0">#REF!</definedName>
    <definedName name="cuad21">#REF!</definedName>
    <definedName name="cuad22" localSheetId="1">#REF!</definedName>
    <definedName name="cuad22" localSheetId="0">#REF!</definedName>
    <definedName name="cuad22">#REF!</definedName>
    <definedName name="cuad23" localSheetId="1">#REF!</definedName>
    <definedName name="cuad23" localSheetId="0">#REF!</definedName>
    <definedName name="cuad23">#REF!</definedName>
    <definedName name="cuad24" localSheetId="1">#REF!</definedName>
    <definedName name="cuad24" localSheetId="0">#REF!</definedName>
    <definedName name="cuad24">#REF!</definedName>
    <definedName name="cuad25" localSheetId="1">#REF!</definedName>
    <definedName name="cuad25" localSheetId="0">#REF!</definedName>
    <definedName name="cuad25">#REF!</definedName>
    <definedName name="cuad3" localSheetId="1">#REF!</definedName>
    <definedName name="cuad3" localSheetId="0">#REF!</definedName>
    <definedName name="cuad3">#REF!</definedName>
    <definedName name="cuad4" localSheetId="1">#REF!</definedName>
    <definedName name="cuad4" localSheetId="0">#REF!</definedName>
    <definedName name="cuad4">#REF!</definedName>
    <definedName name="cuad5" localSheetId="1">#REF!</definedName>
    <definedName name="cuad5" localSheetId="0">#REF!</definedName>
    <definedName name="cuad5">#REF!</definedName>
    <definedName name="cuad6" localSheetId="1">#REF!</definedName>
    <definedName name="cuad6" localSheetId="0">#REF!</definedName>
    <definedName name="cuad6">#REF!</definedName>
    <definedName name="cuad7" localSheetId="1">#REF!</definedName>
    <definedName name="cuad7" localSheetId="0">#REF!</definedName>
    <definedName name="cuad7">#REF!</definedName>
    <definedName name="cuad8" localSheetId="1">#REF!</definedName>
    <definedName name="cuad8" localSheetId="0">#REF!</definedName>
    <definedName name="cuad8">#REF!</definedName>
    <definedName name="cuad9" localSheetId="1">#REF!</definedName>
    <definedName name="cuad9" localSheetId="0">#REF!</definedName>
    <definedName name="cuad9">#REF!</definedName>
    <definedName name="CUADR11" localSheetId="1">#REF!</definedName>
    <definedName name="CUADR11" localSheetId="0">#REF!</definedName>
    <definedName name="CUADR11">#REF!</definedName>
    <definedName name="CUADRO_2" localSheetId="1">'[68]PAPE-98'!#REF!</definedName>
    <definedName name="CUADRO_2" localSheetId="0">'[68]PAPE-98'!#REF!</definedName>
    <definedName name="CUADRO_2">'[68]PAPE-98'!#REF!</definedName>
    <definedName name="cuadro_3" localSheetId="1">'[41]PAPE-98'!#REF!</definedName>
    <definedName name="cuadro_3" localSheetId="0">'[41]PAPE-98'!#REF!</definedName>
    <definedName name="cuadro_3">'[41]PAPE-98'!#REF!</definedName>
    <definedName name="CUADROI" localSheetId="1">#REF!</definedName>
    <definedName name="CUADROI" localSheetId="0">#REF!</definedName>
    <definedName name="CUADROI">#REF!</definedName>
    <definedName name="CUADROII" localSheetId="1">#REF!</definedName>
    <definedName name="CUADROII" localSheetId="0">#REF!</definedName>
    <definedName name="CUADROII">#REF!</definedName>
    <definedName name="CUADROIII" localSheetId="1">#REF!</definedName>
    <definedName name="CUADROIII" localSheetId="0">#REF!</definedName>
    <definedName name="CUADROIII">#REF!</definedName>
    <definedName name="CUADROIV" localSheetId="1">#REF!</definedName>
    <definedName name="CUADROIV" localSheetId="0">#REF!</definedName>
    <definedName name="CUADROIV">#REF!</definedName>
    <definedName name="CUADROV" localSheetId="1">#REF!</definedName>
    <definedName name="CUADROV" localSheetId="0">#REF!</definedName>
    <definedName name="CUADROV">#REF!</definedName>
    <definedName name="CUADROVI" localSheetId="1">#REF!</definedName>
    <definedName name="CUADROVI" localSheetId="0">#REF!</definedName>
    <definedName name="CUADROVI">#REF!</definedName>
    <definedName name="CUADROVII" localSheetId="1">#REF!</definedName>
    <definedName name="CUADROVII" localSheetId="0">#REF!</definedName>
    <definedName name="CUADROVII">#REF!</definedName>
    <definedName name="CuartoTRIM" localSheetId="1">#REF!</definedName>
    <definedName name="CuartoTRIM" localSheetId="0">#REF!</definedName>
    <definedName name="CuartoTRIM">#REF!</definedName>
    <definedName name="CUDRO2" localSheetId="1">'[69]PAPE-98'!#REF!</definedName>
    <definedName name="CUDRO2" localSheetId="0">'[69]PAPE-98'!#REF!</definedName>
    <definedName name="CUDRO2">'[69]PAPE-98'!#REF!</definedName>
    <definedName name="currency" localSheetId="1">#REF!</definedName>
    <definedName name="currency" localSheetId="0">#REF!</definedName>
    <definedName name="currency">#REF!</definedName>
    <definedName name="Currency_List">'[70]GE Calculation'!$B$41:$B$52</definedName>
    <definedName name="CurrVintage">[71]Current!$D$66</definedName>
    <definedName name="cvgbdfsdswtt" localSheetId="1">#REF!</definedName>
    <definedName name="cvgbdfsdswtt" localSheetId="0">#REF!</definedName>
    <definedName name="cvgbdfsdswtt">#REF!</definedName>
    <definedName name="D" localSheetId="1" hidden="1">'[72]Eje 2004'!#REF!</definedName>
    <definedName name="D" localSheetId="0" hidden="1">'[72]Eje 2004'!#REF!</definedName>
    <definedName name="D" hidden="1">'[72]Eje 2004'!#REF!</definedName>
    <definedName name="D_BCA_NGDP" localSheetId="1">[73]DA!#REF!</definedName>
    <definedName name="D_BCA_NGDP" localSheetId="0">[73]DA!#REF!</definedName>
    <definedName name="D_BCA_NGDP">[73]DA!#REF!</definedName>
    <definedName name="D_BCA1" localSheetId="1">[73]DA!#REF!</definedName>
    <definedName name="D_BCA1" localSheetId="0">[73]DA!#REF!</definedName>
    <definedName name="D_BCA1">[73]DA!#REF!</definedName>
    <definedName name="D_BCA2" localSheetId="1">[73]DA!#REF!</definedName>
    <definedName name="D_BCA2" localSheetId="0">[73]DA!#REF!</definedName>
    <definedName name="D_BCA2">[73]DA!#REF!</definedName>
    <definedName name="D_BE" localSheetId="1">[73]DA!#REF!</definedName>
    <definedName name="D_BE" localSheetId="0">[73]DA!#REF!</definedName>
    <definedName name="D_BE">[73]DA!#REF!</definedName>
    <definedName name="D_BFDA" localSheetId="1">[73]DA!#REF!</definedName>
    <definedName name="D_BFDA" localSheetId="0">[73]DA!#REF!</definedName>
    <definedName name="D_BFDA">[73]DA!#REF!</definedName>
    <definedName name="D_BFL_C" localSheetId="1">[73]DA!#REF!</definedName>
    <definedName name="D_BFL_C" localSheetId="0">[73]DA!#REF!</definedName>
    <definedName name="D_BFL_C">[73]DA!#REF!</definedName>
    <definedName name="D_BFL_L" localSheetId="1">[73]DA!#REF!</definedName>
    <definedName name="D_BFL_L" localSheetId="0">[73]DA!#REF!</definedName>
    <definedName name="D_BFL_L">[73]DA!#REF!</definedName>
    <definedName name="D_BFLO" localSheetId="1">[73]DA!#REF!</definedName>
    <definedName name="D_BFLO" localSheetId="0">[73]DA!#REF!</definedName>
    <definedName name="D_BFLO">[73]DA!#REF!</definedName>
    <definedName name="D_BFPLBN" localSheetId="1">[73]DA!#REF!</definedName>
    <definedName name="D_BFPLBN" localSheetId="0">[73]DA!#REF!</definedName>
    <definedName name="D_BFPLBN">[73]DA!#REF!</definedName>
    <definedName name="D_BFPLMM" localSheetId="1">[73]DA!#REF!</definedName>
    <definedName name="D_BFPLMM" localSheetId="0">[73]DA!#REF!</definedName>
    <definedName name="D_BFPLMM">[73]DA!#REF!</definedName>
    <definedName name="D_BFRA" localSheetId="1">[73]DA!#REF!</definedName>
    <definedName name="D_BFRA" localSheetId="0">[73]DA!#REF!</definedName>
    <definedName name="D_BFRA">[73]DA!#REF!</definedName>
    <definedName name="D_BFRA2" localSheetId="1">[73]DA!#REF!</definedName>
    <definedName name="D_BFRA2" localSheetId="0">[73]DA!#REF!</definedName>
    <definedName name="D_BFRA2">[73]DA!#REF!</definedName>
    <definedName name="D_BFUND" localSheetId="1">[73]DA!#REF!</definedName>
    <definedName name="D_BFUND" localSheetId="0">[73]DA!#REF!</definedName>
    <definedName name="D_BFUND">[73]DA!#REF!</definedName>
    <definedName name="D_BGS1" localSheetId="1">[73]DA!#REF!</definedName>
    <definedName name="D_BGS1" localSheetId="0">[73]DA!#REF!</definedName>
    <definedName name="D_BGS1">[73]DA!#REF!</definedName>
    <definedName name="D_BGS2" localSheetId="1">[73]DA!#REF!</definedName>
    <definedName name="D_BGS2" localSheetId="0">[73]DA!#REF!</definedName>
    <definedName name="D_BGS2">[73]DA!#REF!</definedName>
    <definedName name="D_BK" localSheetId="1">[73]DA!#REF!</definedName>
    <definedName name="D_BK" localSheetId="0">[73]DA!#REF!</definedName>
    <definedName name="D_BK">[73]DA!#REF!</definedName>
    <definedName name="D_BKFAX" localSheetId="1">[73]DA!#REF!</definedName>
    <definedName name="D_BKFAX" localSheetId="0">[73]DA!#REF!</definedName>
    <definedName name="D_BKFAX">[73]DA!#REF!</definedName>
    <definedName name="D_BOB" localSheetId="1">[73]DA!#REF!</definedName>
    <definedName name="D_BOB" localSheetId="0">[73]DA!#REF!</definedName>
    <definedName name="D_BOB">[73]DA!#REF!</definedName>
    <definedName name="D_BOP" localSheetId="1">[73]DA!#REF!</definedName>
    <definedName name="D_BOP" localSheetId="0">[73]DA!#REF!</definedName>
    <definedName name="D_BOP">[73]DA!#REF!</definedName>
    <definedName name="D_BOP1" localSheetId="1">[73]DA!#REF!</definedName>
    <definedName name="D_BOP1" localSheetId="0">[73]DA!#REF!</definedName>
    <definedName name="D_BOP1">[73]DA!#REF!</definedName>
    <definedName name="D_BRASS2" localSheetId="1">[73]DA!#REF!</definedName>
    <definedName name="D_BRASS2" localSheetId="0">[73]DA!#REF!</definedName>
    <definedName name="D_BRASS2">[73]DA!#REF!</definedName>
    <definedName name="D_BS" localSheetId="1">[73]DA!#REF!</definedName>
    <definedName name="D_BS" localSheetId="0">[73]DA!#REF!</definedName>
    <definedName name="D_BS">[73]DA!#REF!</definedName>
    <definedName name="D_BT" localSheetId="1">[73]DA!#REF!</definedName>
    <definedName name="D_BT" localSheetId="0">[73]DA!#REF!</definedName>
    <definedName name="D_BT">[73]DA!#REF!</definedName>
    <definedName name="D_BTR" localSheetId="1">[73]DA!#REF!</definedName>
    <definedName name="D_BTR" localSheetId="0">[73]DA!#REF!</definedName>
    <definedName name="D_BTR">[73]DA!#REF!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sdsadsa" localSheetId="1" hidden="1">#REF!</definedName>
    <definedName name="dasdsadsa" localSheetId="0" hidden="1">#REF!</definedName>
    <definedName name="dasdsadsa" hidden="1">#REF!</definedName>
    <definedName name="Data" localSheetId="1">#REF!</definedName>
    <definedName name="Data" localSheetId="0">#REF!</definedName>
    <definedName name="Data">#REF!</definedName>
    <definedName name="date" localSheetId="1">#REF!</definedName>
    <definedName name="date" localSheetId="0">#REF!</definedName>
    <definedName name="date">#REF!</definedName>
    <definedName name="DATES" localSheetId="1">#REF!</definedName>
    <definedName name="DATES" localSheetId="0">#REF!</definedName>
    <definedName name="DATES">#REF!</definedName>
    <definedName name="DATES_A" localSheetId="1">#REF!</definedName>
    <definedName name="DATES_A" localSheetId="0">#REF!</definedName>
    <definedName name="DATES_A">#REF!</definedName>
    <definedName name="Dates_Annual" localSheetId="1">#REF!</definedName>
    <definedName name="Dates_Annual" localSheetId="0">#REF!</definedName>
    <definedName name="Dates_Annual">#REF!</definedName>
    <definedName name="Dates_Monthly" localSheetId="1">#REF!</definedName>
    <definedName name="Dates_Monthly" localSheetId="0">#REF!</definedName>
    <definedName name="Dates_Monthly">#REF!</definedName>
    <definedName name="DATES_Q" localSheetId="1">#REF!</definedName>
    <definedName name="DATES_Q" localSheetId="0">#REF!</definedName>
    <definedName name="DATES_Q">#REF!</definedName>
    <definedName name="dates_w" localSheetId="1">#REF!</definedName>
    <definedName name="dates_w" localSheetId="0">#REF!</definedName>
    <definedName name="dates_w">#REF!</definedName>
    <definedName name="DATIS" localSheetId="1">#REF!</definedName>
    <definedName name="DATIS" localSheetId="0">#REF!</definedName>
    <definedName name="DATIS">#REF!</definedName>
    <definedName name="DATO" localSheetId="1">#REF!</definedName>
    <definedName name="DATO" localSheetId="0">#REF!</definedName>
    <definedName name="DATO">#REF!</definedName>
    <definedName name="DBproj">#N/A</definedName>
    <definedName name="dcc98j" localSheetId="1">[26]Programa!#REF!</definedName>
    <definedName name="dcc98j" localSheetId="0">[26]Programa!#REF!</definedName>
    <definedName name="dcc98j">[26]Programa!#REF!</definedName>
    <definedName name="dcc98s" localSheetId="1">#REF!</definedName>
    <definedName name="dcc98s" localSheetId="0">#REF!</definedName>
    <definedName name="dcc98s">#REF!</definedName>
    <definedName name="dd" localSheetId="1">'[39]Ejecución 2004'!#REF!</definedName>
    <definedName name="dd" localSheetId="0">'[39]Ejecución 2004'!#REF!</definedName>
    <definedName name="dd">'[39]Ejecución 2004'!#REF!</definedName>
    <definedName name="DD__Charts_area" localSheetId="1">#REF!</definedName>
    <definedName name="DD__Charts_area" localSheetId="0">#REF!</definedName>
    <definedName name="DD__Charts_area">#REF!</definedName>
    <definedName name="DD__GDI" localSheetId="1">#REF!</definedName>
    <definedName name="DD__GDI" localSheetId="0">#REF!</definedName>
    <definedName name="DD__GDI">#REF!</definedName>
    <definedName name="DD__GDP_real_by_sector_of_origin" localSheetId="1">#REF!</definedName>
    <definedName name="DD__GDP_real_by_sector_of_origin" localSheetId="0">#REF!</definedName>
    <definedName name="DD__GDP_real_by_sector_of_origin">#REF!</definedName>
    <definedName name="DD__Labor_Productivity" localSheetId="1">#REF!</definedName>
    <definedName name="DD__Labor_Productivity" localSheetId="0">#REF!</definedName>
    <definedName name="DD__Labor_Productivity">#REF!</definedName>
    <definedName name="DD__National_Accounts_at_1958_prices_" localSheetId="1">#REF!</definedName>
    <definedName name="DD__National_Accounts_at_1958_prices_" localSheetId="0">#REF!</definedName>
    <definedName name="DD__National_Accounts_at_1958_prices_">#REF!</definedName>
    <definedName name="DD__National_Accounts_at_Current_Prices" localSheetId="1">#REF!</definedName>
    <definedName name="DD__National_Accounts_at_Current_Prices" localSheetId="0">#REF!</definedName>
    <definedName name="DD__National_Accounts_at_Current_Prices">#REF!</definedName>
    <definedName name="DD__National_Accounts_Deflators" localSheetId="1">#REF!</definedName>
    <definedName name="DD__National_Accounts_Deflators" localSheetId="0">#REF!</definedName>
    <definedName name="DD__National_Accounts_Deflators">#REF!</definedName>
    <definedName name="DD__Prices_CPI_all_items" localSheetId="1">#REF!</definedName>
    <definedName name="DD__Prices_CPI_all_items" localSheetId="0">#REF!</definedName>
    <definedName name="DD__Prices_CPI_all_items">#REF!</definedName>
    <definedName name="DD__Prices_CPI_by_components" localSheetId="1">#REF!</definedName>
    <definedName name="DD__Prices_CPI_by_components" localSheetId="0">#REF!</definedName>
    <definedName name="DD__Prices_CPI_by_components">#REF!</definedName>
    <definedName name="DD__Prices_Wage_Indicators" localSheetId="1">#REF!</definedName>
    <definedName name="DD__Prices_Wage_Indicators" localSheetId="0">#REF!</definedName>
    <definedName name="DD__Prices_Wage_Indicators">#REF!</definedName>
    <definedName name="DD__Selected_Agricultural_Sector_Statistics" localSheetId="1">#REF!</definedName>
    <definedName name="DD__Selected_Agricultural_Sector_Statistics" localSheetId="0">#REF!</definedName>
    <definedName name="DD__Selected_Agricultural_Sector_Statistics">#REF!</definedName>
    <definedName name="DD__Selected_Agricultural_Sector_Statistics__concluded" localSheetId="1">#REF!</definedName>
    <definedName name="DD__Selected_Agricultural_Sector_Statistics__concluded" localSheetId="0">#REF!</definedName>
    <definedName name="DD__Selected_Agricultural_Sector_Statistics__concluded">#REF!</definedName>
    <definedName name="DD_Index_of_employment" localSheetId="1">#REF!</definedName>
    <definedName name="DD_Index_of_employment" localSheetId="0">#REF!</definedName>
    <definedName name="DD_Index_of_employment">#REF!</definedName>
    <definedName name="DD_Indicators_of_emp_wages_ulc" localSheetId="1">#REF!</definedName>
    <definedName name="DD_Indicators_of_emp_wages_ulc" localSheetId="0">#REF!</definedName>
    <definedName name="DD_Indicators_of_emp_wages_ulc">#REF!</definedName>
    <definedName name="DD_Labor_Productivity" localSheetId="1">#REF!</definedName>
    <definedName name="DD_Labor_Productivity" localSheetId="0">#REF!</definedName>
    <definedName name="DD_Labor_Productivity">#REF!</definedName>
    <definedName name="DDD" localSheetId="1">#REF!</definedName>
    <definedName name="DDD" localSheetId="0">#REF!</definedName>
    <definedName name="DDD">#REF!</definedName>
    <definedName name="dddd" localSheetId="1" hidden="1">{"Minpmon",#N/A,FALSE,"Monthinput"}</definedName>
    <definedName name="dddd" localSheetId="0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localSheetId="0" hidden="1">{"Tab1",#N/A,FALSE,"P";"Tab2",#N/A,FALSE,"P"}</definedName>
    <definedName name="dddddd" hidden="1">{"Tab1",#N/A,FALSE,"P";"Tab2",#N/A,FALSE,"P"}</definedName>
    <definedName name="DEBILIDAD">'[74]DAFO 3'!$BD$15:$BD$17</definedName>
    <definedName name="DEBT" localSheetId="1">#REF!</definedName>
    <definedName name="DEBT" localSheetId="0">#REF!</definedName>
    <definedName name="DEBT">#REF!</definedName>
    <definedName name="DEBT_SER" localSheetId="1">#REF!</definedName>
    <definedName name="DEBT_SER" localSheetId="0">#REF!</definedName>
    <definedName name="DEBT_SER">#REF!</definedName>
    <definedName name="DEBT1" localSheetId="1">#REF!</definedName>
    <definedName name="DEBT1" localSheetId="0">#REF!</definedName>
    <definedName name="DEBT1">#REF!</definedName>
    <definedName name="DEBT10" localSheetId="1">#REF!</definedName>
    <definedName name="DEBT10" localSheetId="0">#REF!</definedName>
    <definedName name="DEBT10">#REF!</definedName>
    <definedName name="DEBT11" localSheetId="1">#REF!</definedName>
    <definedName name="DEBT11" localSheetId="0">#REF!</definedName>
    <definedName name="DEBT11">#REF!</definedName>
    <definedName name="DEBT12" localSheetId="1">#REF!</definedName>
    <definedName name="DEBT12" localSheetId="0">#REF!</definedName>
    <definedName name="DEBT12">#REF!</definedName>
    <definedName name="DEBT13" localSheetId="1">#REF!</definedName>
    <definedName name="DEBT13" localSheetId="0">#REF!</definedName>
    <definedName name="DEBT13">#REF!</definedName>
    <definedName name="DEBT14" localSheetId="1">#REF!</definedName>
    <definedName name="DEBT14" localSheetId="0">#REF!</definedName>
    <definedName name="DEBT14">#REF!</definedName>
    <definedName name="DEBT15" localSheetId="1">#REF!</definedName>
    <definedName name="DEBT15" localSheetId="0">#REF!</definedName>
    <definedName name="DEBT15">#REF!</definedName>
    <definedName name="DEBT16" localSheetId="1">#REF!</definedName>
    <definedName name="DEBT16" localSheetId="0">#REF!</definedName>
    <definedName name="DEBT16">#REF!</definedName>
    <definedName name="DEBT2" localSheetId="1">#REF!</definedName>
    <definedName name="DEBT2" localSheetId="0">#REF!</definedName>
    <definedName name="DEBT2">#REF!</definedName>
    <definedName name="DEBT3" localSheetId="1">#REF!</definedName>
    <definedName name="DEBT3" localSheetId="0">#REF!</definedName>
    <definedName name="DEBT3">#REF!</definedName>
    <definedName name="DEBT4" localSheetId="1">#REF!</definedName>
    <definedName name="DEBT4" localSheetId="0">#REF!</definedName>
    <definedName name="DEBT4">#REF!</definedName>
    <definedName name="DEBT5" localSheetId="1">#REF!</definedName>
    <definedName name="DEBT5" localSheetId="0">#REF!</definedName>
    <definedName name="DEBT5">#REF!</definedName>
    <definedName name="DEBT6" localSheetId="1">#REF!</definedName>
    <definedName name="DEBT6" localSheetId="0">#REF!</definedName>
    <definedName name="DEBT6">#REF!</definedName>
    <definedName name="DEBT7" localSheetId="1">#REF!</definedName>
    <definedName name="DEBT7" localSheetId="0">#REF!</definedName>
    <definedName name="DEBT7">#REF!</definedName>
    <definedName name="DEBT8" localSheetId="1">#REF!</definedName>
    <definedName name="DEBT8" localSheetId="0">#REF!</definedName>
    <definedName name="DEBT8">#REF!</definedName>
    <definedName name="DEBT9" localSheetId="1">#REF!</definedName>
    <definedName name="DEBT9" localSheetId="0">#REF!</definedName>
    <definedName name="DEBT9">#REF!</definedName>
    <definedName name="DEDFEG" localSheetId="1">#REF!</definedName>
    <definedName name="DEDFEG" localSheetId="0">#REF!</definedName>
    <definedName name="DEDFEG">#REF!</definedName>
    <definedName name="defesti" localSheetId="1">#REF!</definedName>
    <definedName name="defesti" localSheetId="0">#REF!</definedName>
    <definedName name="defesti">#REF!</definedName>
    <definedName name="deficit" localSheetId="1">#REF!</definedName>
    <definedName name="deficit" localSheetId="0">#REF!</definedName>
    <definedName name="deficit">#REF!</definedName>
    <definedName name="DEFPIB" localSheetId="1">#REF!</definedName>
    <definedName name="DEFPIB" localSheetId="0">#REF!</definedName>
    <definedName name="DEFPIB">#REF!</definedName>
    <definedName name="Demand_table" localSheetId="1">#REF!</definedName>
    <definedName name="Demand_table" localSheetId="0">#REF!</definedName>
    <definedName name="Demand_table">#REF!</definedName>
    <definedName name="DEP">[43]DEP!$A$1:$R$73</definedName>
    <definedName name="Department" localSheetId="1">#REF!</definedName>
    <definedName name="Department" localSheetId="0">#REF!</definedName>
    <definedName name="Department">#REF!</definedName>
    <definedName name="der" localSheetId="1" hidden="1">{"Tab1",#N/A,FALSE,"P";"Tab2",#N/A,FALSE,"P"}</definedName>
    <definedName name="der" localSheetId="0" hidden="1">{"Tab1",#N/A,FALSE,"P";"Tab2",#N/A,FALSE,"P"}</definedName>
    <definedName name="der" hidden="1">{"Tab1",#N/A,FALSE,"P";"Tab2",#N/A,FALSE,"P"}</definedName>
    <definedName name="DESC96" localSheetId="1">#REF!</definedName>
    <definedName name="DESC96" localSheetId="0">#REF!</definedName>
    <definedName name="DESC96">#REF!</definedName>
    <definedName name="dexbccr" localSheetId="1">#REF!</definedName>
    <definedName name="dexbccr" localSheetId="0">#REF!</definedName>
    <definedName name="dexbccr">#REF!</definedName>
    <definedName name="df">'[75]18'!$A$1</definedName>
    <definedName name="dfd">#N/A</definedName>
    <definedName name="DFDF" localSheetId="1">#REF!</definedName>
    <definedName name="DFDF" localSheetId="0">#REF!</definedName>
    <definedName name="DFDF">#REF!</definedName>
    <definedName name="dfg">'[75]13'!$A$1</definedName>
    <definedName name="dfghdghd" localSheetId="1">#REF!</definedName>
    <definedName name="dfghdghd" localSheetId="0">#REF!</definedName>
    <definedName name="dfghdghd">#REF!</definedName>
    <definedName name="dfgs" localSheetId="1">#REF!</definedName>
    <definedName name="dfgs" localSheetId="0">#REF!</definedName>
    <definedName name="dfgs">#REF!</definedName>
    <definedName name="dfsd" localSheetId="1">#REF!</definedName>
    <definedName name="dfsd" localSheetId="0">#REF!</definedName>
    <definedName name="dfsd">#REF!</definedName>
    <definedName name="dfsgsfgsdfgs" localSheetId="1">#REF!</definedName>
    <definedName name="dfsgsfgsdfgs" localSheetId="0">#REF!</definedName>
    <definedName name="dfsgsfgsdfgs">#REF!</definedName>
    <definedName name="dftyihiuh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ftyihiuh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ftyihiuh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ghetrewty" localSheetId="1">#REF!</definedName>
    <definedName name="dghetrewty" localSheetId="0">#REF!</definedName>
    <definedName name="dghetrewty">#REF!</definedName>
    <definedName name="DGproj">#N/A</definedName>
    <definedName name="DGSA" localSheetId="1">#REF!</definedName>
    <definedName name="DGSA" localSheetId="0">#REF!</definedName>
    <definedName name="DGSA">#REF!</definedName>
    <definedName name="dia">[43]RES!$U$1:$AL$80</definedName>
    <definedName name="Diana" localSheetId="1" hidden="1">[76]Retroactivos!#REF!</definedName>
    <definedName name="Diana" localSheetId="0" hidden="1">[76]Retroactivos!#REF!</definedName>
    <definedName name="Diana" hidden="1">[76]Retroactivos!#REF!</definedName>
    <definedName name="Discount_IDA">'[77]Servicio Deuda Nueva'!$B$25</definedName>
    <definedName name="Discount_NC" localSheetId="1">#REF!</definedName>
    <definedName name="Discount_NC" localSheetId="0">#REF!</definedName>
    <definedName name="Discount_NC">#REF!</definedName>
    <definedName name="Discount_Rate_GE" localSheetId="1">'[70]Data-Input'!$C$7</definedName>
    <definedName name="Discount_Rate_GE" localSheetId="0">'[70]Data-Input'!$C$7</definedName>
    <definedName name="Discount_Rate_GE">'[78]Data-Input'!$C$7</definedName>
    <definedName name="discountrate">[60]Tables!$B$3:$C$21</definedName>
    <definedName name="div">1000000</definedName>
    <definedName name="djop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jop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jop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MBYS">[66]RESULTADOS!$A$86:$IV$86</definedName>
    <definedName name="DNP">[66]SUPUESTOS!A$18</definedName>
    <definedName name="DPOB">[66]SUPUESTOS!A$7</definedName>
    <definedName name="Dproj">#N/A</definedName>
    <definedName name="DRFP">'[66]SMONET-FINANC'!$A$99:$IV$99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XBYS">[66]RESULTADOS!$A$82:$IV$82</definedName>
    <definedName name="E" localSheetId="1">#REF!</definedName>
    <definedName name="E" localSheetId="0">#REF!</definedName>
    <definedName name="E">#REF!</definedName>
    <definedName name="EC">[38]EC!$A$1:$AC$89</definedName>
    <definedName name="Ecofuturo" localSheetId="1">[50]listas!#REF!</definedName>
    <definedName name="Ecofuturo" localSheetId="0">[50]listas!#REF!</definedName>
    <definedName name="Ecofuturo">[50]listas!#REF!</definedName>
    <definedName name="Ecowas" localSheetId="1">[44]Terms!#REF!</definedName>
    <definedName name="Ecowas" localSheetId="0">[44]Terms!#REF!</definedName>
    <definedName name="Ecowas">[44]Terms!#REF!</definedName>
    <definedName name="ecyrt" localSheetId="1" hidden="1">{#N/A,#N/A,FALSE,"EXTDEBT"}</definedName>
    <definedName name="ecyrt" localSheetId="0" hidden="1">{#N/A,#N/A,FALSE,"EXTDEBT"}</definedName>
    <definedName name="ecyrt" hidden="1">{#N/A,#N/A,FALSE,"EXTDEBT"}</definedName>
    <definedName name="EDNA">#N/A</definedName>
    <definedName name="edr" localSheetId="1" hidden="1">{"Riqfin97",#N/A,FALSE,"Tran";"Riqfinpro",#N/A,FALSE,"Tran"}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DSSDESCRIPTOR" localSheetId="1">#REF!</definedName>
    <definedName name="EDSSDESCRIPTOR" localSheetId="0">#REF!</definedName>
    <definedName name="EDSSDESCRIPTOR">#REF!</definedName>
    <definedName name="EDSSFILE" localSheetId="1">#REF!</definedName>
    <definedName name="EDSSFILE" localSheetId="0">#REF!</definedName>
    <definedName name="EDSSFILE">#REF!</definedName>
    <definedName name="EDSSNAME" localSheetId="1">#REF!</definedName>
    <definedName name="EDSSNAME" localSheetId="0">#REF!</definedName>
    <definedName name="EDSSNAME">#REF!</definedName>
    <definedName name="EDSSTABLES" localSheetId="1">#REF!</definedName>
    <definedName name="EDSSTABLES" localSheetId="0">#REF!</definedName>
    <definedName name="EDSSTABLES">#REF!</definedName>
    <definedName name="EDSSTIME" localSheetId="1">#REF!</definedName>
    <definedName name="EDSSTIME" localSheetId="0">#REF!</definedName>
    <definedName name="EDSSTIME">#REF!</definedName>
    <definedName name="EE">[38]EE!$A$1:$AC$89</definedName>
    <definedName name="EE_Table_02.___Selected_National_Accounts_Aggregates" localSheetId="1">#REF!</definedName>
    <definedName name="EE_Table_02.___Selected_National_Accounts_Aggregates" localSheetId="0">#REF!</definedName>
    <definedName name="EE_Table_02.___Selected_National_Accounts_Aggregates">#REF!</definedName>
    <definedName name="EE_Table_03.___Expenditure_and_Savings" localSheetId="1">#REF!</definedName>
    <definedName name="EE_Table_03.___Expenditure_and_Savings" localSheetId="0">#REF!</definedName>
    <definedName name="EE_Table_03.___Expenditure_and_Savings">#REF!</definedName>
    <definedName name="EE_Table_04.___Consumer_Price_Indices____1" localSheetId="1">#REF!</definedName>
    <definedName name="EE_Table_04.___Consumer_Price_Indices____1" localSheetId="0">#REF!</definedName>
    <definedName name="EE_Table_04.___Consumer_Price_Indices____1">#REF!</definedName>
    <definedName name="EE_Table_16.__National_Accounts_at_Current_Prices" localSheetId="1">#REF!</definedName>
    <definedName name="EE_Table_16.__National_Accounts_at_Current_Prices" localSheetId="0">#REF!</definedName>
    <definedName name="EE_Table_16.__National_Accounts_at_Current_Prices">#REF!</definedName>
    <definedName name="EE_Table_17___Real_Gross_Domestic_Expenditure" localSheetId="1">#REF!</definedName>
    <definedName name="EE_Table_17___Real_Gross_Domestic_Expenditure" localSheetId="0">#REF!</definedName>
    <definedName name="EE_Table_17___Real_Gross_Domestic_Expenditure">#REF!</definedName>
    <definedName name="EE_Table_18.__Real_Gross_Domestic_Product_by_Sector" localSheetId="1">#REF!</definedName>
    <definedName name="EE_Table_18.__Real_Gross_Domestic_Product_by_Sector" localSheetId="0">#REF!</definedName>
    <definedName name="EE_Table_18.__Real_Gross_Domestic_Product_by_Sector">#REF!</definedName>
    <definedName name="EE_Table_19.__Gross_Domestic_Investment" localSheetId="1">#REF!</definedName>
    <definedName name="EE_Table_19.__Gross_Domestic_Investment" localSheetId="0">#REF!</definedName>
    <definedName name="EE_Table_19.__Gross_Domestic_Investment">#REF!</definedName>
    <definedName name="EE_Table_20.__Selected_Agricultural_Sector_Statistics" localSheetId="1">#REF!</definedName>
    <definedName name="EE_Table_20.__Selected_Agricultural_Sector_Statistics" localSheetId="0">#REF!</definedName>
    <definedName name="EE_Table_20.__Selected_Agricultural_Sector_Statistics">#REF!</definedName>
    <definedName name="EE_Table_20.5__Ag_Sector_Statistics__concluded" localSheetId="1">#REF!</definedName>
    <definedName name="EE_Table_20.5__Ag_Sector_Statistics__concluded" localSheetId="0">#REF!</definedName>
    <definedName name="EE_Table_20.5__Ag_Sector_Statistics__concluded">#REF!</definedName>
    <definedName name="EE_Table_21.__Manufacturing_Production" localSheetId="1">#REF!</definedName>
    <definedName name="EE_Table_21.__Manufacturing_Production" localSheetId="0">#REF!</definedName>
    <definedName name="EE_Table_21.__Manufacturing_Production">#REF!</definedName>
    <definedName name="EE_Table_22.__Production_Exports_and_Imports_of_Petroleum" localSheetId="1">#REF!</definedName>
    <definedName name="EE_Table_22.__Production_Exports_and_Imports_of_Petroleum" localSheetId="0">#REF!</definedName>
    <definedName name="EE_Table_22.__Production_Exports_and_Imports_of_Petroleum">#REF!</definedName>
    <definedName name="EE_Table_23.__Retail_Prices_for_Petroleum_Products" localSheetId="1">#REF!</definedName>
    <definedName name="EE_Table_23.__Retail_Prices_for_Petroleum_Products" localSheetId="0">#REF!</definedName>
    <definedName name="EE_Table_23.__Retail_Prices_for_Petroleum_Products">#REF!</definedName>
    <definedName name="EE_Table_24.__Consumption_of_Petroleum_and_Derivatives" localSheetId="1">#REF!</definedName>
    <definedName name="EE_Table_24.__Consumption_of_Petroleum_and_Derivatives" localSheetId="0">#REF!</definedName>
    <definedName name="EE_Table_24.__Consumption_of_Petroleum_and_Derivatives">#REF!</definedName>
    <definedName name="EE_Table_25.__Production_and_Distribution_Electricity" localSheetId="1">#REF!</definedName>
    <definedName name="EE_Table_25.__Production_and_Distribution_Electricity" localSheetId="0">#REF!</definedName>
    <definedName name="EE_Table_25.__Production_and_Distribution_Electricity">#REF!</definedName>
    <definedName name="EE_Table_26.__Average_Price_of_Electricity" localSheetId="1">#REF!</definedName>
    <definedName name="EE_Table_26.__Average_Price_of_Electricity" localSheetId="0">#REF!</definedName>
    <definedName name="EE_Table_26.__Average_Price_of_Electricity">#REF!</definedName>
    <definedName name="EE_Table_27.__Guatemala___Consumer_Price_Indices__1" localSheetId="1">#REF!</definedName>
    <definedName name="EE_Table_27.__Guatemala___Consumer_Price_Indices__1" localSheetId="0">#REF!</definedName>
    <definedName name="EE_Table_27.__Guatemala___Consumer_Price_Indices__1">#REF!</definedName>
    <definedName name="EE_Table_28._Guatemala___Selected_Wage_Indicators_1" localSheetId="1">#REF!</definedName>
    <definedName name="EE_Table_28._Guatemala___Selected_Wage_Indicators_1" localSheetId="0">#REF!</definedName>
    <definedName name="EE_Table_28._Guatemala___Selected_Wage_Indicators_1">#REF!</definedName>
    <definedName name="EE_Table_29.__Minimum_Monthly_Wages_by_Economic_Activity" localSheetId="1">#REF!</definedName>
    <definedName name="EE_Table_29.__Minimum_Monthly_Wages_by_Economic_Activity" localSheetId="0">#REF!</definedName>
    <definedName name="EE_Table_29.__Minimum_Monthly_Wages_by_Economic_Activity">#REF!</definedName>
    <definedName name="EE_Table_30._Guatemala___Selected_Employment_and_Labor_Productivity_Indicators" localSheetId="1">#REF!</definedName>
    <definedName name="EE_Table_30._Guatemala___Selected_Employment_and_Labor_Productivity_Indicators" localSheetId="0">#REF!</definedName>
    <definedName name="EE_Table_30._Guatemala___Selected_Employment_and_Labor_Productivity_Indicators">#REF!</definedName>
    <definedName name="EE_Table_31._Wage_and_Employment_Indicators_1" localSheetId="1">#REF!</definedName>
    <definedName name="EE_Table_31._Wage_and_Employment_Indicators_1" localSheetId="0">#REF!</definedName>
    <definedName name="EE_Table_31._Wage_and_Employment_Indicators_1">#REF!</definedName>
    <definedName name="EE_Table_32_ULC_PROD_indicators" localSheetId="1">#REF!</definedName>
    <definedName name="EE_Table_32_ULC_PROD_indicators" localSheetId="0">#REF!</definedName>
    <definedName name="EE_Table_32_ULC_PROD_indicators">#REF!</definedName>
    <definedName name="EE_Table_33_Indicators_of_Competitiveness" localSheetId="1">#REF!</definedName>
    <definedName name="EE_Table_33_Indicators_of_Competitiveness" localSheetId="0">#REF!</definedName>
    <definedName name="EE_Table_33_Indicators_of_Competitiveness">#REF!</definedName>
    <definedName name="eee" localSheetId="1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1">#REF!</definedName>
    <definedName name="eeeee" localSheetId="0">#REF!</definedName>
    <definedName name="eeeee">#REF!</definedName>
    <definedName name="eeeeeee" localSheetId="1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rerere" localSheetId="1">'[79]2005OEC'!#REF!</definedName>
    <definedName name="eererere" localSheetId="0">'[79]2005OEC'!#REF!</definedName>
    <definedName name="eererere">'[79]2005OEC'!#REF!</definedName>
    <definedName name="EG" localSheetId="1">#REF!</definedName>
    <definedName name="EG" localSheetId="0">#REF!</definedName>
    <definedName name="EG">#REF!</definedName>
    <definedName name="EGA" localSheetId="1">#REF!</definedName>
    <definedName name="EGA" localSheetId="0">#REF!</definedName>
    <definedName name="EGA">#REF!</definedName>
    <definedName name="EGAd" localSheetId="1">#REF!</definedName>
    <definedName name="EGAd" localSheetId="0">#REF!</definedName>
    <definedName name="EGAd">#REF!</definedName>
    <definedName name="EGC">[38]EC!$A$1:$AC$89</definedName>
    <definedName name="EGL">[38]EGL!$A$1:$AC$89</definedName>
    <definedName name="EGSAO" localSheetId="1">#REF!</definedName>
    <definedName name="EGSAO" localSheetId="0">#REF!</definedName>
    <definedName name="EGSAO">#REF!</definedName>
    <definedName name="eimo" localSheetId="1">#REF!</definedName>
    <definedName name="eimo" localSheetId="0">#REF!</definedName>
    <definedName name="eimo">#REF!</definedName>
    <definedName name="EISCODE" localSheetId="1">#REF!</definedName>
    <definedName name="EISCODE" localSheetId="0">#REF!</definedName>
    <definedName name="EISCODE">#REF!</definedName>
    <definedName name="EJECMENSUALTRASLADO" localSheetId="1">#REF!</definedName>
    <definedName name="EJECMENSUALTRASLADO" localSheetId="0">#REF!</definedName>
    <definedName name="EJECMENSUALTRASLADO">#REF!</definedName>
    <definedName name="EL">[38]EL!$A$1:$AC$89</definedName>
    <definedName name="ele" localSheetId="1">#REF!</definedName>
    <definedName name="ele" localSheetId="0">#REF!</definedName>
    <definedName name="ele">#REF!</definedName>
    <definedName name="elect" localSheetId="1">#REF!</definedName>
    <definedName name="elect" localSheetId="0">#REF!</definedName>
    <definedName name="elect">#REF!</definedName>
    <definedName name="ELV" localSheetId="1">[80]FIN!#REF!</definedName>
    <definedName name="ELV" localSheetId="0">[80]FIN!#REF!</definedName>
    <definedName name="ELV">[80]FIN!#REF!</definedName>
    <definedName name="EM" localSheetId="1">#REF!</definedName>
    <definedName name="EM" localSheetId="0">#REF!</definedName>
    <definedName name="EM">#REF!</definedName>
    <definedName name="EM96_" localSheetId="1">'[5]Prog-2011'!#REF!</definedName>
    <definedName name="EM96_" localSheetId="0">'[5]Prog-2011'!#REF!</definedName>
    <definedName name="EM96_">'[6]Prog-2011'!#REF!</definedName>
    <definedName name="EM97_" localSheetId="1">'[5]Prog-2011'!#REF!</definedName>
    <definedName name="EM97_" localSheetId="0">'[5]Prog-2011'!#REF!</definedName>
    <definedName name="EM97_">'[6]Prog-2011'!#REF!</definedName>
    <definedName name="EMANUAL" localSheetId="1">'[5]Prog-2011'!#REF!</definedName>
    <definedName name="EMANUAL" localSheetId="0">'[5]Prog-2011'!#REF!</definedName>
    <definedName name="EMANUAL">'[6]Prog-2011'!#REF!</definedName>
    <definedName name="EMANUALPIB" localSheetId="1">'[5]Prog-2011'!#REF!</definedName>
    <definedName name="EMANUALPIB" localSheetId="0">'[5]Prog-2011'!#REF!</definedName>
    <definedName name="EMANUALPIB">'[6]Prog-2011'!#REF!</definedName>
    <definedName name="EMETEL" localSheetId="1">#REF!</definedName>
    <definedName name="EMETEL" localSheetId="0">#REF!</definedName>
    <definedName name="EMETEL">#REF!</definedName>
    <definedName name="emi98j" localSheetId="1">[26]Programa!#REF!</definedName>
    <definedName name="emi98j" localSheetId="0">[26]Programa!#REF!</definedName>
    <definedName name="emi98j">[26]Programa!#REF!</definedName>
    <definedName name="emi98s" localSheetId="1">#REF!</definedName>
    <definedName name="emi98s" localSheetId="0">#REF!</definedName>
    <definedName name="emi98s">#REF!</definedName>
    <definedName name="Emp._Operadoras_Impuesto_varios" localSheetId="1">#REF!</definedName>
    <definedName name="Emp._Operadoras_Impuesto_varios" localSheetId="0">#REF!</definedName>
    <definedName name="Emp._Operadoras_Impuesto_varios">#REF!</definedName>
    <definedName name="Emp._Subsidiarias__IUE_2012" localSheetId="1">#REF!</definedName>
    <definedName name="Emp._Subsidiarias__IUE_2012" localSheetId="0">#REF!</definedName>
    <definedName name="Emp._Subsidiarias__IUE_2012">#REF!</definedName>
    <definedName name="ENCACBB" localSheetId="1">#REF!</definedName>
    <definedName name="ENCACBB" localSheetId="0">#REF!</definedName>
    <definedName name="ENCACBB">#REF!</definedName>
    <definedName name="encajec" localSheetId="1">#REF!</definedName>
    <definedName name="encajec" localSheetId="0">#REF!</definedName>
    <definedName name="encajec">#REF!</definedName>
    <definedName name="encajed" localSheetId="1">#REF!</definedName>
    <definedName name="encajed" localSheetId="0">#REF!</definedName>
    <definedName name="encajed">#REF!</definedName>
    <definedName name="ENCALPZ" localSheetId="1">#REF!</definedName>
    <definedName name="ENCALPZ" localSheetId="0">#REF!</definedName>
    <definedName name="ENCALPZ">#REF!</definedName>
    <definedName name="ENCAOTRAS1" localSheetId="1">#REF!</definedName>
    <definedName name="ENCAOTRAS1" localSheetId="0">#REF!</definedName>
    <definedName name="ENCAOTRAS1">#REF!</definedName>
    <definedName name="ENCAOTRAS2" localSheetId="1">#REF!</definedName>
    <definedName name="ENCAOTRAS2" localSheetId="0">#REF!</definedName>
    <definedName name="ENCAOTRAS2">#REF!</definedName>
    <definedName name="encaresu" localSheetId="1">#REF!</definedName>
    <definedName name="encaresu" localSheetId="0">#REF!</definedName>
    <definedName name="encaresu">#REF!</definedName>
    <definedName name="encaresu2" localSheetId="1">#REF!</definedName>
    <definedName name="encaresu2" localSheetId="0">#REF!</definedName>
    <definedName name="encaresu2">#REF!</definedName>
    <definedName name="ENCASCR" localSheetId="1">#REF!</definedName>
    <definedName name="ENCASCR" localSheetId="0">#REF!</definedName>
    <definedName name="ENCASCR">#REF!</definedName>
    <definedName name="ENCASCZ" localSheetId="1">#REF!</definedName>
    <definedName name="ENCASCZ" localSheetId="0">#REF!</definedName>
    <definedName name="ENCASCZ">#REF!</definedName>
    <definedName name="ENCATJA" localSheetId="1">#REF!</definedName>
    <definedName name="ENCATJA" localSheetId="0">#REF!</definedName>
    <definedName name="ENCATJA">#REF!</definedName>
    <definedName name="encaunrc" localSheetId="1">#REF!</definedName>
    <definedName name="encaunrc" localSheetId="0">#REF!</definedName>
    <definedName name="encaunrc">#REF!</definedName>
    <definedName name="End_Bal" localSheetId="1">#REF!</definedName>
    <definedName name="End_Bal" localSheetId="0">#REF!</definedName>
    <definedName name="End_Bal">#REF!</definedName>
    <definedName name="ENDA">[52]Q6!$E$147:$AH$147</definedName>
    <definedName name="Entidad" localSheetId="1">[50]listas!#REF!</definedName>
    <definedName name="Entidad" localSheetId="0">[50]listas!#REF!</definedName>
    <definedName name="Entidad">[50]listas!#REF!</definedName>
    <definedName name="ENTIDADES_BANCARIAS_BALANCE" localSheetId="1">#REF!</definedName>
    <definedName name="ENTIDADES_BANCARIAS_BALANCE" localSheetId="0">#REF!</definedName>
    <definedName name="ENTIDADES_BANCARIAS_BALANCE">#REF!</definedName>
    <definedName name="ENTIDADES_FINANCIERAS_NO_BANCARIAS_BALANCE" localSheetId="1">#REF!</definedName>
    <definedName name="ENTIDADES_FINANCIERAS_NO_BANCARIAS_BALANCE" localSheetId="0">#REF!</definedName>
    <definedName name="ENTIDADES_FINANCIERAS_NO_BANCARIAS_BALANCE">#REF!</definedName>
    <definedName name="EP">[38]EP!$A$1:$AC$89</definedName>
    <definedName name="EPC" localSheetId="1">#REF!</definedName>
    <definedName name="EPC" localSheetId="0">#REF!</definedName>
    <definedName name="EPC">#REF!</definedName>
    <definedName name="EPCd" localSheetId="1">#REF!</definedName>
    <definedName name="EPCd" localSheetId="0">#REF!</definedName>
    <definedName name="EPCd">#REF!</definedName>
    <definedName name="EPG">[38]EPG!$A$1:$AC$93</definedName>
    <definedName name="EPNF96" localSheetId="1">#REF!</definedName>
    <definedName name="EPNF96" localSheetId="0">#REF!</definedName>
    <definedName name="EPNF96">#REF!</definedName>
    <definedName name="EQ">[38]EQ!$A$1:$AC$91</definedName>
    <definedName name="er" localSheetId="1" hidden="1">{"Main Economic Indicators",#N/A,FALSE,"C"}</definedName>
    <definedName name="er" localSheetId="0" hidden="1">{"Main Economic Indicators",#N/A,FALSE,"C"}</definedName>
    <definedName name="er" hidden="1">{"Main Economic Indicators",#N/A,FALSE,"C"}</definedName>
    <definedName name="er56gjh" localSheetId="1" hidden="1">{"TRADE_COMP",#N/A,FALSE,"TAB23APP";"BOP",#N/A,FALSE,"TAB6";"DOT",#N/A,FALSE,"TAB24APP";"EXTDEBT",#N/A,FALSE,"TAB25APP"}</definedName>
    <definedName name="er56gjh" localSheetId="0" hidden="1">{"TRADE_COMP",#N/A,FALSE,"TAB23APP";"BOP",#N/A,FALSE,"TAB6";"DOT",#N/A,FALSE,"TAB24APP";"EXTDEBT",#N/A,FALSE,"TAB25APP"}</definedName>
    <definedName name="er56gjh" hidden="1">{"TRADE_COMP",#N/A,FALSE,"TAB23APP";"BOP",#N/A,FALSE,"TAB6";"DOT",#N/A,FALSE,"TAB24APP";"EXTDEBT",#N/A,FALSE,"TAB25APP"}</definedName>
    <definedName name="eres">#N/A</definedName>
    <definedName name="ergf" localSheetId="1" hidden="1">{"Main Economic Indicators",#N/A,FALSE,"C"}</definedName>
    <definedName name="ergf" localSheetId="0" hidden="1">{"Main Economic Indicators",#N/A,FALSE,"C"}</definedName>
    <definedName name="ergf" hidden="1">{"Main Economic Indicators",#N/A,FALSE,"C"}</definedName>
    <definedName name="ergferger" localSheetId="1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gferger2" localSheetId="1" hidden="1">{"Main Economic Indicators",#N/A,FALSE,"C"}</definedName>
    <definedName name="ergferger2" localSheetId="0" hidden="1">{"Main Economic Indicators",#N/A,FALSE,"C"}</definedName>
    <definedName name="ergferger2" hidden="1">{"Main Economic Indicators",#N/A,FALSE,"C"}</definedName>
    <definedName name="ERP">[38]ERP!$A$1:$AC$89</definedName>
    <definedName name="erretry" localSheetId="1">#REF!</definedName>
    <definedName name="erretry" localSheetId="0">#REF!</definedName>
    <definedName name="erretry">#REF!</definedName>
    <definedName name="ert" localSheetId="1" hidden="1">{"Minpmon",#N/A,FALSE,"Monthinput"}</definedName>
    <definedName name="ert" localSheetId="0" hidden="1">{"Minpmon",#N/A,FALSE,"Monthinput"}</definedName>
    <definedName name="ert" hidden="1">{"Minpmon",#N/A,FALSE,"Monthinput"}</definedName>
    <definedName name="erte">'[75]7'!$A$1</definedName>
    <definedName name="erteyrt">'[75]9'!$A$1</definedName>
    <definedName name="ertyer">'[75]5'!$A$1</definedName>
    <definedName name="ertyert" localSheetId="1">#REF!</definedName>
    <definedName name="ertyert" localSheetId="0">#REF!</definedName>
    <definedName name="ertyert">#REF!</definedName>
    <definedName name="ertyertyey" localSheetId="1">#REF!</definedName>
    <definedName name="ertyertyey" localSheetId="0">#REF!</definedName>
    <definedName name="ertyertyey">#REF!</definedName>
    <definedName name="ertyryety">'[75]10'!$A$1</definedName>
    <definedName name="estacional" localSheetId="1">#REF!</definedName>
    <definedName name="estacional" localSheetId="0">#REF!</definedName>
    <definedName name="estacional">#REF!</definedName>
    <definedName name="ety">'[75]6'!$A$1</definedName>
    <definedName name="evaluation">[60]Tables!$G$26:$H$31</definedName>
    <definedName name="Evaluation_Summary">'[60]What-if'!$A$1:$O$12</definedName>
    <definedName name="EW">[38]EW!$A$1:$AC$89</definedName>
    <definedName name="ewe" localSheetId="1" hidden="1">#REF!</definedName>
    <definedName name="ewe" localSheetId="0" hidden="1">#REF!</definedName>
    <definedName name="ewe" hidden="1">#REF!</definedName>
    <definedName name="ewrpoigagoiajflsidj" localSheetId="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ewrpoigagoiajflsidj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ewrpoigagoiajflsidj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Excel_BuiltIn_Print_Titles_10" localSheetId="1">#REF!</definedName>
    <definedName name="Excel_BuiltIn_Print_Titles_10" localSheetId="0">#REF!</definedName>
    <definedName name="Excel_BuiltIn_Print_Titles_10">#REF!</definedName>
    <definedName name="Excel_BuiltIn_Print_Titles_8_1" localSheetId="1">#REF!</definedName>
    <definedName name="Excel_BuiltIn_Print_Titles_8_1" localSheetId="0">#REF!</definedName>
    <definedName name="Excel_BuiltIn_Print_Titles_8_1">#REF!</definedName>
    <definedName name="Exch.Rate" localSheetId="1">#REF!</definedName>
    <definedName name="Exch.Rate" localSheetId="0">#REF!</definedName>
    <definedName name="Exch.Rate">#REF!</definedName>
    <definedName name="EXISTENTE" localSheetId="1">'[81] Bruto Fiscalizada'!#REF!</definedName>
    <definedName name="EXISTENTE" localSheetId="0">'[81] Bruto Fiscalizada'!#REF!</definedName>
    <definedName name="EXISTENTE">'[81] Bruto Fiscalizada'!#REF!</definedName>
    <definedName name="EXPCONC" localSheetId="1">#REF!</definedName>
    <definedName name="EXPCONC" localSheetId="0">#REF!</definedName>
    <definedName name="EXPCONC">#REF!</definedName>
    <definedName name="Exportacion_Por_Importancia">[82]Macro1!$A$1</definedName>
    <definedName name="EXPTOT" localSheetId="1">#REF!</definedName>
    <definedName name="EXPTOT" localSheetId="0">#REF!</definedName>
    <definedName name="EXPTOT">#REF!</definedName>
    <definedName name="EXR_UPDATE" localSheetId="1">#REF!</definedName>
    <definedName name="EXR_UPDATE" localSheetId="0">#REF!</definedName>
    <definedName name="EXR_UPDATE">#REF!</definedName>
    <definedName name="EXTASS_A" localSheetId="1">#REF!</definedName>
    <definedName name="EXTASS_A" localSheetId="0">#REF!</definedName>
    <definedName name="EXTASS_A">#REF!</definedName>
    <definedName name="EXTASS_G97" localSheetId="1">#REF!</definedName>
    <definedName name="EXTASS_G97" localSheetId="0">#REF!</definedName>
    <definedName name="EXTASS_G97">#REF!</definedName>
    <definedName name="EXTASS_Q96" localSheetId="1">#REF!</definedName>
    <definedName name="EXTASS_Q96" localSheetId="0">#REF!</definedName>
    <definedName name="EXTASS_Q96">#REF!</definedName>
    <definedName name="External_prices_volumes" localSheetId="1">#REF!</definedName>
    <definedName name="External_prices_volumes" localSheetId="0">#REF!</definedName>
    <definedName name="External_prices_volumes">#REF!</definedName>
    <definedName name="EXTERNAS">'[74]DAFO 3'!$BD$25:$BD$28</definedName>
    <definedName name="Extra_Pay" localSheetId="1">#REF!</definedName>
    <definedName name="Extra_Pay" localSheetId="0">#REF!</definedName>
    <definedName name="Extra_Pay">#REF!</definedName>
    <definedName name="Extras">[61]FREC!$N$24</definedName>
    <definedName name="FDS" localSheetId="1">#REF!</definedName>
    <definedName name="FDS" localSheetId="0">#REF!</definedName>
    <definedName name="FDS">#REF!</definedName>
    <definedName name="fdsg" localSheetId="1">#REF!</definedName>
    <definedName name="fdsg" localSheetId="0">#REF!</definedName>
    <definedName name="fdsg">#REF!</definedName>
    <definedName name="feb" localSheetId="1">[26]Programa!#REF!</definedName>
    <definedName name="feb" localSheetId="0">[26]Programa!#REF!</definedName>
    <definedName name="feb">[26]Programa!#REF!</definedName>
    <definedName name="FECHA" localSheetId="1">#REF!</definedName>
    <definedName name="FECHA" localSheetId="0">#REF!</definedName>
    <definedName name="FECHA">#REF!</definedName>
    <definedName name="fed" localSheetId="1" hidden="1">{"Riqfin97",#N/A,FALSE,"Tran";"Riqfinpro",#N/A,FALSE,"Tran"}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FEF" localSheetId="1" hidden="1">'[83]Operac. spnf'!#REF!</definedName>
    <definedName name="FEFEF" localSheetId="0" hidden="1">'[83]Operac. spnf'!#REF!</definedName>
    <definedName name="FEFEF" hidden="1">'[83]Operac. spnf'!#REF!</definedName>
    <definedName name="fer" localSheetId="1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" localSheetId="1">#REF!</definedName>
    <definedName name="fffff" localSheetId="0">#REF!</definedName>
    <definedName name="fffff">#REF!</definedName>
    <definedName name="ffffff" localSheetId="1" hidden="1">{"Tab1",#N/A,FALSE,"P";"Tab2",#N/A,FALSE,"P"}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1">#REF!</definedName>
    <definedName name="FFFFFFF" localSheetId="0">#REF!</definedName>
    <definedName name="FFFFFFF">#REF!</definedName>
    <definedName name="ffffffffffffff" localSheetId="1" hidden="1">{"Riqfin97",#N/A,FALSE,"Tran";"Riqfinpro",#N/A,FALSE,"Tran"}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" localSheetId="1">#REF!</definedName>
    <definedName name="FG" localSheetId="0">#REF!</definedName>
    <definedName name="FG">#REF!</definedName>
    <definedName name="fgd" localSheetId="1">#REF!</definedName>
    <definedName name="fgd" localSheetId="0">#REF!</definedName>
    <definedName name="fgd">#REF!</definedName>
    <definedName name="fgf" localSheetId="1" hidden="1">#REF!</definedName>
    <definedName name="fgf" localSheetId="0" hidden="1">#REF!</definedName>
    <definedName name="fgf" hidden="1">#REF!</definedName>
    <definedName name="fgfgtgf1258" localSheetId="1">#REF!</definedName>
    <definedName name="fgfgtgf1258" localSheetId="0">#REF!</definedName>
    <definedName name="fgfgtgf1258">#REF!</definedName>
    <definedName name="Field">'[54]2s'!$AE$3</definedName>
    <definedName name="FINAL" localSheetId="1">#REF!</definedName>
    <definedName name="FINAL" localSheetId="0">#REF!</definedName>
    <definedName name="FINAL">#REF!</definedName>
    <definedName name="finan" localSheetId="1">#REF!</definedName>
    <definedName name="finan" localSheetId="0">#REF!</definedName>
    <definedName name="finan">#REF!</definedName>
    <definedName name="finan1" localSheetId="1">#REF!</definedName>
    <definedName name="finan1" localSheetId="0">#REF!</definedName>
    <definedName name="finan1">#REF!</definedName>
    <definedName name="Financial_Graphs">'[60]Fin Charts'!$J$25:$Y$80</definedName>
    <definedName name="Financial_Summary">'[60]What-if'!$B$56:$R$113</definedName>
    <definedName name="Financing" localSheetId="1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inancing_external" localSheetId="1">#REF!</definedName>
    <definedName name="Financing_external" localSheetId="0">#REF!</definedName>
    <definedName name="Financing_external">#REF!</definedName>
    <definedName name="Financing_fiscal" localSheetId="1">#REF!</definedName>
    <definedName name="Financing_fiscal" localSheetId="0">#REF!</definedName>
    <definedName name="Financing_fiscal">#REF!</definedName>
    <definedName name="find.this2" localSheetId="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find.this2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find.this2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findthis" localSheetId="1" hidden="1">{"mt1",#N/A,FALSE,"Debt";"mt2",#N/A,FALSE,"Debt";"mt3",#N/A,FALSE,"Debt";"mt4",#N/A,FALSE,"Debt";"mt5",#N/A,FALSE,"Debt";"mt6",#N/A,FALSE,"Debt";"mt7",#N/A,FALSE,"Debt"}</definedName>
    <definedName name="findthis" localSheetId="0" hidden="1">{"mt1",#N/A,FALSE,"Debt";"mt2",#N/A,FALSE,"Debt";"mt3",#N/A,FALSE,"Debt";"mt4",#N/A,FALSE,"Debt";"mt5",#N/A,FALSE,"Debt";"mt6",#N/A,FALSE,"Debt";"mt7",#N/A,FALSE,"Debt"}</definedName>
    <definedName name="findthis" hidden="1">{"mt1",#N/A,FALSE,"Debt";"mt2",#N/A,FALSE,"Debt";"mt3",#N/A,FALSE,"Debt";"mt4",#N/A,FALSE,"Debt";"mt5",#N/A,FALSE,"Debt";"mt6",#N/A,FALSE,"Debt";"mt7",#N/A,FALSE,"Debt"}</definedName>
    <definedName name="FISC" localSheetId="1">#REF!</definedName>
    <definedName name="FISC" localSheetId="0">#REF!</definedName>
    <definedName name="FISC">#REF!</definedName>
    <definedName name="FISUM" localSheetId="1">#REF!</definedName>
    <definedName name="FISUM" localSheetId="0">#REF!</definedName>
    <definedName name="FISUM">#REF!</definedName>
    <definedName name="FLOPEC" localSheetId="1">#REF!</definedName>
    <definedName name="FLOPEC" localSheetId="0">#REF!</definedName>
    <definedName name="FLOPEC">#REF!</definedName>
    <definedName name="FLOWS" localSheetId="1">#REF!</definedName>
    <definedName name="FLOWS" localSheetId="0">#REF!</definedName>
    <definedName name="FLOWS">#REF!</definedName>
    <definedName name="fluct" localSheetId="1">#REF!</definedName>
    <definedName name="fluct" localSheetId="0">#REF!</definedName>
    <definedName name="fluct">#REF!</definedName>
    <definedName name="FLUJO">'[84]Base de Datos Proyecciones'!$A$2:$H$2</definedName>
    <definedName name="FMB" localSheetId="1">#REF!</definedName>
    <definedName name="FMB" localSheetId="0">#REF!</definedName>
    <definedName name="FMB">#REF!</definedName>
    <definedName name="FODESEC" localSheetId="1">#REF!</definedName>
    <definedName name="FODESEC" localSheetId="0">#REF!</definedName>
    <definedName name="FODESEC">#REF!</definedName>
    <definedName name="form" localSheetId="1">#REF!</definedName>
    <definedName name="form" localSheetId="0">#REF!</definedName>
    <definedName name="form">#REF!</definedName>
    <definedName name="form5" localSheetId="1">#REF!</definedName>
    <definedName name="form5" localSheetId="0">#REF!</definedName>
    <definedName name="form5">#REF!</definedName>
    <definedName name="fORMULA" localSheetId="1">#REF!</definedName>
    <definedName name="fORMULA" localSheetId="0">#REF!</definedName>
    <definedName name="fORMULA">#REF!</definedName>
    <definedName name="FORTALEZAS">'[74]DAFO 3'!$BD$9:$BD$11</definedName>
    <definedName name="fre" localSheetId="1" hidden="1">{"Tab1",#N/A,FALSE,"P";"Tab2",#N/A,FALSE,"P"}</definedName>
    <definedName name="fre" localSheetId="0" hidden="1">{"Tab1",#N/A,FALSE,"P";"Tab2",#N/A,FALSE,"P"}</definedName>
    <definedName name="fre" hidden="1">{"Tab1",#N/A,FALSE,"P";"Tab2",#N/A,FALSE,"P"}</definedName>
    <definedName name="fsdfg" localSheetId="1">#REF!</definedName>
    <definedName name="fsdfg" localSheetId="0">#REF!</definedName>
    <definedName name="fsdfg">#REF!</definedName>
    <definedName name="FSFDSF" localSheetId="1" hidden="1">[76]Retroactivos!#REF!</definedName>
    <definedName name="FSFDSF" localSheetId="0" hidden="1">[76]Retroactivos!#REF!</definedName>
    <definedName name="FSFDSF" hidden="1">[76]Retroactivos!#REF!</definedName>
    <definedName name="fsgsgfs" localSheetId="1">#REF!</definedName>
    <definedName name="fsgsgfs" localSheetId="0">#REF!</definedName>
    <definedName name="fsgsgfs">#REF!</definedName>
    <definedName name="ftaref" localSheetId="1">#REF!</definedName>
    <definedName name="ftaref" localSheetId="0">#REF!</definedName>
    <definedName name="ftaref">#REF!</definedName>
    <definedName name="ftconf" localSheetId="1">#REF!</definedName>
    <definedName name="ftconf" localSheetId="0">#REF!</definedName>
    <definedName name="ftconf">#REF!</definedName>
    <definedName name="ftima" localSheetId="1">#REF!</definedName>
    <definedName name="ftima" localSheetId="0">#REF!</definedName>
    <definedName name="ftima">#REF!</definedName>
    <definedName name="ftimaf" localSheetId="1">#REF!</definedName>
    <definedName name="ftimaf" localSheetId="0">#REF!</definedName>
    <definedName name="ftimaf">#REF!</definedName>
    <definedName name="ftr" localSheetId="1" hidden="1">{"Riqfin97",#N/A,FALSE,"Tran";"Riqfinpro",#N/A,FALSE,"Tran"}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Full_Print" localSheetId="1">#REF!</definedName>
    <definedName name="Full_Print" localSheetId="0">#REF!</definedName>
    <definedName name="Full_Print">#REF!</definedName>
    <definedName name="func" localSheetId="1">#REF!</definedName>
    <definedName name="func" localSheetId="0">#REF!</definedName>
    <definedName name="func">#REF!</definedName>
    <definedName name="funcionarios">[61]FUNC!$B$2:$K$246</definedName>
    <definedName name="G" localSheetId="1" hidden="1">[40]Retroactivos!#REF!</definedName>
    <definedName name="G" localSheetId="0" hidden="1">[40]Retroactivos!#REF!</definedName>
    <definedName name="G" hidden="1">[40]Retroactivos!#REF!</definedName>
    <definedName name="GAAPBS10">'[85]GAAP BALANCE SHEET TB'!$L$2:$N$552</definedName>
    <definedName name="gasmargin">[60]Tables!$G$13:$H$23</definedName>
    <definedName name="GATO" localSheetId="1">#REF!</definedName>
    <definedName name="GATO" localSheetId="0">#REF!</definedName>
    <definedName name="GATO">#REF!</definedName>
    <definedName name="GBGBGBG" localSheetId="1">#REF!</definedName>
    <definedName name="GBGBGBG" localSheetId="0">#REF!</definedName>
    <definedName name="GBGBGBG">#REF!</definedName>
    <definedName name="GCB" localSheetId="1">#REF!</definedName>
    <definedName name="GCB" localSheetId="0">#REF!</definedName>
    <definedName name="GCB">#REF!</definedName>
    <definedName name="GCB_NGDP">#N/A</definedName>
    <definedName name="GCEC" localSheetId="1">#REF!</definedName>
    <definedName name="GCEC" localSheetId="0">#REF!</definedName>
    <definedName name="GCEC">#REF!</definedName>
    <definedName name="GCEI" localSheetId="1">#REF!</definedName>
    <definedName name="GCEI" localSheetId="0">#REF!</definedName>
    <definedName name="GCEI">#REF!</definedName>
    <definedName name="GCENL" localSheetId="1">#REF!</definedName>
    <definedName name="GCENL" localSheetId="0">#REF!</definedName>
    <definedName name="GCENL">#REF!</definedName>
    <definedName name="GCND" localSheetId="1">#REF!</definedName>
    <definedName name="GCND" localSheetId="0">#REF!</definedName>
    <definedName name="GCND">#REF!</definedName>
    <definedName name="GCRG" localSheetId="1">#REF!</definedName>
    <definedName name="GCRG" localSheetId="0">#REF!</definedName>
    <definedName name="GCRG">#REF!</definedName>
    <definedName name="GDPDEFL" localSheetId="1">[86]NA!#REF!</definedName>
    <definedName name="GDPDEFL" localSheetId="0">[86]NA!#REF!</definedName>
    <definedName name="GDPDEFL">[86]NA!#REF!</definedName>
    <definedName name="GDPOR" localSheetId="1">[86]NA!#REF!</definedName>
    <definedName name="GDPOR" localSheetId="0">[86]NA!#REF!</definedName>
    <definedName name="GDPOR">[86]NA!#REF!</definedName>
    <definedName name="GDPOR_" localSheetId="1">[86]NA!#REF!</definedName>
    <definedName name="GDPOR_" localSheetId="0">[86]NA!#REF!</definedName>
    <definedName name="GDPOR_">[86]NA!#REF!</definedName>
    <definedName name="GE">[38]GE!$A$1:$AC$92</definedName>
    <definedName name="gfd" localSheetId="1" hidden="1">{"mt1",#N/A,FALSE,"Debt";"mt2",#N/A,FALSE,"Debt";"mt3",#N/A,FALSE,"Debt";"mt4",#N/A,FALSE,"Debt";"mt5",#N/A,FALSE,"Debt";"mt6",#N/A,FALSE,"Debt";"mt7",#N/A,FALSE,"Debt"}</definedName>
    <definedName name="gfd" localSheetId="0" hidden="1">{"mt1",#N/A,FALSE,"Debt";"mt2",#N/A,FALSE,"Debt";"mt3",#N/A,FALSE,"Debt";"mt4",#N/A,FALSE,"Debt";"mt5",#N/A,FALSE,"Debt";"mt6",#N/A,FALSE,"Debt";"mt7",#N/A,FALSE,"Debt"}</definedName>
    <definedName name="gfd" hidden="1">{"mt1",#N/A,FALSE,"Debt";"mt2",#N/A,FALSE,"Debt";"mt3",#N/A,FALSE,"Debt";"mt4",#N/A,FALSE,"Debt";"mt5",#N/A,FALSE,"Debt";"mt6",#N/A,FALSE,"Debt";"mt7",#N/A,FALSE,"Debt"}</definedName>
    <definedName name="gfyrh" localSheetId="1">#REF!</definedName>
    <definedName name="gfyrh" localSheetId="0">#REF!</definedName>
    <definedName name="gfyrh">#REF!</definedName>
    <definedName name="GG96_" localSheetId="1">'[5]Prog-2011'!#REF!</definedName>
    <definedName name="GG96_" localSheetId="0">'[5]Prog-2011'!#REF!</definedName>
    <definedName name="GG96_">'[6]Prog-2011'!#REF!</definedName>
    <definedName name="GG97_" localSheetId="1">'[5]Prog-2011'!#REF!</definedName>
    <definedName name="GG97_" localSheetId="0">'[5]Prog-2011'!#REF!</definedName>
    <definedName name="GG97_">'[6]Prog-2011'!#REF!</definedName>
    <definedName name="GGANUAL" localSheetId="1">'[5]Prog-2011'!#REF!</definedName>
    <definedName name="GGANUAL" localSheetId="0">'[5]Prog-2011'!#REF!</definedName>
    <definedName name="GGANUAL">'[6]Prog-2011'!#REF!</definedName>
    <definedName name="GGANUALPIB" localSheetId="1">'[5]Prog-2011'!#REF!</definedName>
    <definedName name="GGANUALPIB" localSheetId="0">'[5]Prog-2011'!#REF!</definedName>
    <definedName name="GGANUALPIB">'[6]Prog-2011'!#REF!</definedName>
    <definedName name="GGB" localSheetId="1">#REF!</definedName>
    <definedName name="GGB" localSheetId="0">#REF!</definedName>
    <definedName name="GGB">#REF!</definedName>
    <definedName name="GGB_NGDP">#N/A</definedName>
    <definedName name="GGEC" localSheetId="1">#REF!</definedName>
    <definedName name="GGEC" localSheetId="0">#REF!</definedName>
    <definedName name="GGEC">#REF!</definedName>
    <definedName name="GGED" localSheetId="1">#REF!</definedName>
    <definedName name="GGED" localSheetId="0">#REF!</definedName>
    <definedName name="GGED">#REF!</definedName>
    <definedName name="GGEI" localSheetId="1">#REF!</definedName>
    <definedName name="GGEI" localSheetId="0">#REF!</definedName>
    <definedName name="GGEI">#REF!</definedName>
    <definedName name="GGENL" localSheetId="1">#REF!</definedName>
    <definedName name="GGENL" localSheetId="0">#REF!</definedName>
    <definedName name="GGENL">#REF!</definedName>
    <definedName name="ggg" localSheetId="1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.thj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" hidden="1">'[87]J(Priv.Cap)'!#REF!</definedName>
    <definedName name="ggggg" localSheetId="0" hidden="1">'[87]J(Priv.Cap)'!#REF!</definedName>
    <definedName name="ggggg" hidden="1">'[87]J(Priv.Cap)'!#REF!</definedName>
    <definedName name="ggggggg" localSheetId="1">#REF!</definedName>
    <definedName name="ggggggg" localSheetId="0">#REF!</definedName>
    <definedName name="ggggggg">#REF!</definedName>
    <definedName name="GGLP">'[9]EGLP PL'!$V$51:$AJ$143</definedName>
    <definedName name="GGND" localSheetId="1">#REF!</definedName>
    <definedName name="GGND" localSheetId="0">#REF!</definedName>
    <definedName name="GGND">#REF!</definedName>
    <definedName name="GGRG" localSheetId="1">#REF!</definedName>
    <definedName name="GGRG" localSheetId="0">#REF!</definedName>
    <definedName name="GGRG">#REF!</definedName>
    <definedName name="ghhjhhhhh" localSheetId="1">'[39]Ejecución 2004'!#REF!</definedName>
    <definedName name="ghhjhhhhh" localSheetId="0">'[39]Ejecución 2004'!#REF!</definedName>
    <definedName name="ghhjhhhhh">'[39]Ejecución 2004'!#REF!</definedName>
    <definedName name="GHJ" localSheetId="1">#REF!</definedName>
    <definedName name="GHJ" localSheetId="0">#REF!</definedName>
    <definedName name="GHJ">#REF!</definedName>
    <definedName name="ght" localSheetId="1" hidden="1">{"Tab1",#N/A,FALSE,"P";"Tab2",#N/A,FALSE,"P"}</definedName>
    <definedName name="ght" localSheetId="0" hidden="1">{"Tab1",#N/A,FALSE,"P";"Tab2",#N/A,FALSE,"P"}</definedName>
    <definedName name="ght" hidden="1">{"Tab1",#N/A,FALSE,"P";"Tab2",#N/A,FALSE,"P"}</definedName>
    <definedName name="GHYHYJJLP" localSheetId="1">'[39]Ejecución 2004'!#REF!</definedName>
    <definedName name="GHYHYJJLP" localSheetId="0">'[39]Ejecución 2004'!#REF!</definedName>
    <definedName name="GHYHYJJLP">'[39]Ejecución 2004'!#REF!</definedName>
    <definedName name="giuih" localSheetId="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giuih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giuih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GOESC96">#REF!</definedName>
    <definedName name="_xlnm.Recorder">#REF!</definedName>
    <definedName name="Grace_IDA">'[88]Servicio Deuda Nueva'!$B$22</definedName>
    <definedName name="Grace_NC">#REF!</definedName>
    <definedName name="Graf_pens_anual" localSheetId="1" hidden="1">'[72]Eje 2004'!#REF!</definedName>
    <definedName name="Graf_pens_anual" localSheetId="0" hidden="1">'[72]Eje 2004'!#REF!</definedName>
    <definedName name="Graf_pens_anual" hidden="1">'[72]Eje 2004'!#REF!</definedName>
    <definedName name="Gravamen_Aduanero">#REF!</definedName>
    <definedName name="gre" localSheetId="1" hidden="1">{"Riqfin97",#N/A,FALSE,"Tran";"Riqfinpro",#N/A,FALSE,"Tran"}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gy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gy" hidden="1">{"macro",#N/A,FALSE,"Macro";"smq2",#N/A,FALSE,"Data";"smq3",#N/A,FALSE,"Data";"smq4",#N/A,FALSE,"Data";"smq5",#N/A,FALSE,"Data";"smq6",#N/A,FALSE,"Data";"smq7",#N/A,FALSE,"Data";"smq8",#N/A,FALSE,"Data";"smq9",#N/A,FALSE,"Data"}</definedName>
    <definedName name="gyu" localSheetId="1" hidden="1">{"Tab1",#N/A,FALSE,"P";"Tab2",#N/A,FALSE,"P"}</definedName>
    <definedName name="gyu" localSheetId="0" hidden="1">{"Tab1",#N/A,FALSE,"P";"Tab2",#N/A,FALSE,"P"}</definedName>
    <definedName name="gyu" hidden="1">{"Tab1",#N/A,FALSE,"P";"Tab2",#N/A,FALSE,"P"}</definedName>
    <definedName name="h" localSheetId="1">#REF!</definedName>
    <definedName name="h" localSheetId="0">#REF!</definedName>
    <definedName name="h">#REF!</definedName>
    <definedName name="HDHDJCDHCBSD" localSheetId="1">'[39]Ejecución 2004'!#REF!</definedName>
    <definedName name="HDHDJCDHCBSD" localSheetId="0">'[39]Ejecución 2004'!#REF!</definedName>
    <definedName name="HDHDJCDHCBSD">'[39]Ejecución 2004'!#REF!</definedName>
    <definedName name="Header_Row">ROW(#REF!)</definedName>
    <definedName name="Heading39">#REF!</definedName>
    <definedName name="hello" localSheetId="1" hidden="1">{#N/A,#N/A,FALSE,"CB";#N/A,#N/A,FALSE,"CMB";#N/A,#N/A,FALSE,"BSYS";#N/A,#N/A,FALSE,"NBFI";#N/A,#N/A,FALSE,"FSYS"}</definedName>
    <definedName name="hello" localSheetId="0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hghj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hghj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hg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HH">#REF!</definedName>
    <definedName name="hhh" localSheetId="1" hidden="1">{"Minpmon",#N/A,FALSE,"Monthinput"}</definedName>
    <definedName name="hhh" localSheetId="0" hidden="1">{"Minpmon",#N/A,FALSE,"Monthinput"}</definedName>
    <definedName name="hhh" hidden="1">{"Minpmon",#N/A,FALSE,"Monthinput"}</definedName>
    <definedName name="hhhh">#N/A</definedName>
    <definedName name="hhhhh" localSheetId="1" hidden="1">{"Tab1",#N/A,FALSE,"P";"Tab2",#N/A,FALSE,"P"}</definedName>
    <definedName name="hhhhh" localSheetId="0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H">#REF!</definedName>
    <definedName name="HHHHHHHHH">#REF!</definedName>
    <definedName name="HIDRO1">#REF!</definedName>
    <definedName name="High_external">#REF!</definedName>
    <definedName name="High_fiscal">#REF!</definedName>
    <definedName name="High_growth_extended">#REF!</definedName>
    <definedName name="High_growth_summary">#REF!</definedName>
    <definedName name="High_monetary">#REF!</definedName>
    <definedName name="High_real">#REF!</definedName>
    <definedName name="High_summary">#REF!</definedName>
    <definedName name="hio" localSheetId="1" hidden="1">{"Tab1",#N/A,FALSE,"P";"Tab2",#N/A,FALSE,"P"}</definedName>
    <definedName name="hio" localSheetId="0" hidden="1">{"Tab1",#N/A,FALSE,"P";"Tab2",#N/A,FALSE,"P"}</definedName>
    <definedName name="hio" hidden="1">{"Tab1",#N/A,FALSE,"P";"Tab2",#N/A,FALSE,"P"}</definedName>
    <definedName name="HIPCDATA">#REF!</definedName>
    <definedName name="HOJA12" localSheetId="1">'[48]PAG-28'!#REF!</definedName>
    <definedName name="HOJA12" localSheetId="0">'[48]PAG-28'!#REF!</definedName>
    <definedName name="HOJA12">'[48]PAG-28'!#REF!</definedName>
    <definedName name="HOJA13" localSheetId="1">'[48]PAG-28'!#REF!</definedName>
    <definedName name="HOJA13" localSheetId="0">'[48]PAG-28'!#REF!</definedName>
    <definedName name="HOJA13">'[48]PAG-28'!#REF!</definedName>
    <definedName name="HOJA17" localSheetId="1">'[48]PAG-28'!#REF!</definedName>
    <definedName name="HOJA17" localSheetId="0">'[48]PAG-28'!#REF!</definedName>
    <definedName name="HOJA17">'[48]PAG-28'!#REF!</definedName>
    <definedName name="HOJA19">'[3]PAG-28'!$HF$26</definedName>
    <definedName name="HOJA2" localSheetId="1">'[48]PAG-28'!#REF!</definedName>
    <definedName name="HOJA2" localSheetId="0">'[48]PAG-28'!#REF!</definedName>
    <definedName name="HOJA2">'[48]PAG-28'!#REF!</definedName>
    <definedName name="HOJA24A">'[3]PAG-28'!$AF$25</definedName>
    <definedName name="HOJA7" localSheetId="1">'[48]PAG-28'!#REF!</definedName>
    <definedName name="HOJA7" localSheetId="0">'[48]PAG-28'!#REF!</definedName>
    <definedName name="HOJA7">'[48]PAG-28'!#REF!</definedName>
    <definedName name="hora" localSheetId="1">[26]Programa!#REF!</definedName>
    <definedName name="hora" localSheetId="0">[26]Programa!#REF!</definedName>
    <definedName name="hora">[26]Programa!#REF!</definedName>
    <definedName name="HOSP96">#REF!</definedName>
    <definedName name="hpu" localSheetId="1" hidden="1">{"Tab1",#N/A,FALSE,"P";"Tab2",#N/A,FALSE,"P"}</definedName>
    <definedName name="hpu" localSheetId="0" hidden="1">{"Tab1",#N/A,FALSE,"P";"Tab2",#N/A,FALSE,"P"}</definedName>
    <definedName name="hpu" hidden="1">{"Tab1",#N/A,FALSE,"P";"Tab2",#N/A,FALSE,"P"}</definedName>
    <definedName name="HTML_CodePage" hidden="1">1254</definedName>
    <definedName name="HTML_Control" localSheetId="1" hidden="1">{"'Sheet1'!$A$1:$Q$33"}</definedName>
    <definedName name="HTML_Control" localSheetId="0" hidden="1">{"'Sheet1'!$A$1:$Q$33"}</definedName>
    <definedName name="HTML_Control" hidden="1">{"'Sheet1'!$A$1:$Q$33"}</definedName>
    <definedName name="HTML_Description" hidden="1">""</definedName>
    <definedName name="HTML_Email" hidden="1">"vayvadae@pm.treasury.gov.tr"</definedName>
    <definedName name="HTML_Header" hidden="1">""</definedName>
    <definedName name="HTML_LastUpdate" hidden="1">"29.04.99"</definedName>
    <definedName name="HTML_LineAfter" hidden="1">FALSE</definedName>
    <definedName name="HTML_LineBefore" hidden="1">FALSE</definedName>
    <definedName name="HTML_Name" hidden="1">"Eylem Vayvada"</definedName>
    <definedName name="HTML_OBDlg2" hidden="1">TRUE</definedName>
    <definedName name="HTML_OBDlg4" hidden="1">TRUE</definedName>
    <definedName name="HTML_OS" hidden="1">0</definedName>
    <definedName name="HTML_PathFile" hidden="1">"L:\icborc\EYLEM\yeniduzen\ekleme\ti13.htm"</definedName>
    <definedName name="HTML_Title" hidden="1">"ICBORCLANMANIN VADE YAPISI"</definedName>
    <definedName name="hui" localSheetId="1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>#REF!</definedName>
    <definedName name="Ibrd" localSheetId="1">[44]Terms!#REF!</definedName>
    <definedName name="Ibrd" localSheetId="0">[44]Terms!#REF!</definedName>
    <definedName name="Ibrd">[44]Terms!#REF!</definedName>
    <definedName name="IDA" localSheetId="1">[44]Terms!#REF!</definedName>
    <definedName name="IDA" localSheetId="0">[44]Terms!#REF!</definedName>
    <definedName name="IDA">[44]Terms!#REF!</definedName>
    <definedName name="iehd">[89]IEHD!$C$3:$D$1703</definedName>
    <definedName name="IEHD__YPFB_Refinación_S.A.">#REF!</definedName>
    <definedName name="IESS">#REF!</definedName>
    <definedName name="Ifad" localSheetId="1">[44]Terms!#REF!</definedName>
    <definedName name="Ifad" localSheetId="0">[44]Terms!#REF!</definedName>
    <definedName name="Ifad">[44]Terms!#REF!</definedName>
    <definedName name="ii" localSheetId="1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" localSheetId="1" hidden="1">{"Riqfin97",#N/A,FALSE,"Tran";"Riqfinpro",#N/A,FALSE,"Tran"}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jh" localSheetId="1" hidden="1">{"mt1",#N/A,FALSE,"Debt";"mt2",#N/A,FALSE,"Debt";"mt3",#N/A,FALSE,"Debt";"mt4",#N/A,FALSE,"Debt";"mt5",#N/A,FALSE,"Debt";"mt6",#N/A,FALSE,"Debt";"mt7",#N/A,FALSE,"Debt"}</definedName>
    <definedName name="ijh" localSheetId="0" hidden="1">{"mt1",#N/A,FALSE,"Debt";"mt2",#N/A,FALSE,"Debt";"mt3",#N/A,FALSE,"Debt";"mt4",#N/A,FALSE,"Debt";"mt5",#N/A,FALSE,"Debt";"mt6",#N/A,FALSE,"Debt";"mt7",#N/A,FALSE,"Debt"}</definedName>
    <definedName name="ijh" hidden="1">{"mt1",#N/A,FALSE,"Debt";"mt2",#N/A,FALSE,"Debt";"mt3",#N/A,FALSE,"Debt";"mt4",#N/A,FALSE,"Debt";"mt5",#N/A,FALSE,"Debt";"mt6",#N/A,FALSE,"Debt";"mt7",#N/A,FALSE,"Debt"}</definedName>
    <definedName name="ilo" localSheetId="1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primir_área_IM">#REF!</definedName>
    <definedName name="Imprimir_títulos_IM" localSheetId="1">#REF!,#REF!</definedName>
    <definedName name="Imprimir_títulos_IM" localSheetId="0">#REF!,#REF!</definedName>
    <definedName name="Imprimir_títulos_IM">#REF!,#REF!</definedName>
    <definedName name="IN2_" localSheetId="1">[35]Assumptions!#REF!</definedName>
    <definedName name="IN2_" localSheetId="0">[35]Assumptions!#REF!</definedName>
    <definedName name="IN2_">[35]Assumptions!#REF!</definedName>
    <definedName name="IN3_" localSheetId="1">[35]Assumptions!#REF!</definedName>
    <definedName name="IN3_" localSheetId="0">[35]Assumptions!#REF!</definedName>
    <definedName name="IN3_">[35]Assumptions!#REF!</definedName>
    <definedName name="ind">#REF!</definedName>
    <definedName name="INDICE" localSheetId="1">[26]Programa!#REF!</definedName>
    <definedName name="INDICE" localSheetId="0">[26]Programa!#REF!</definedName>
    <definedName name="INDICE">[26]Programa!#REF!</definedName>
    <definedName name="INE">#REF!</definedName>
    <definedName name="INECEL">#REF!</definedName>
    <definedName name="INF">[66]SUPUESTOS!A$21</definedName>
    <definedName name="INFISC1">#REF!</definedName>
    <definedName name="INFISC2">#REF!</definedName>
    <definedName name="Inflation">#REF!</definedName>
    <definedName name="INGOES96">#REF!</definedName>
    <definedName name="Inicio">#REF!</definedName>
    <definedName name="inicioCampos">#REF!</definedName>
    <definedName name="inicioCromasEntregado">#REF!</definedName>
    <definedName name="inicioCromasGLP">#REF!</definedName>
    <definedName name="inicioCromasProducido">#REF!</definedName>
    <definedName name="inicioExistentes">#REF!</definedName>
    <definedName name="inicioNuevos">#REF!</definedName>
    <definedName name="INMN">#REF!</definedName>
    <definedName name="INPROJ">#REF!</definedName>
    <definedName name="INPUT_2" localSheetId="1">[36]Input!#REF!</definedName>
    <definedName name="INPUT_2" localSheetId="0">[36]Input!#REF!</definedName>
    <definedName name="INPUT_2">[36]Input!#REF!</definedName>
    <definedName name="INPUT_4" localSheetId="1">[36]Input!#REF!</definedName>
    <definedName name="INPUT_4" localSheetId="0">[36]Input!#REF!</definedName>
    <definedName name="INPUT_4">[36]Input!#REF!</definedName>
    <definedName name="Int">#REF!</definedName>
    <definedName name="Interest_IDA">'[77]Servicio Deuda Nueva'!$B$24</definedName>
    <definedName name="Interest_NC">#REF!</definedName>
    <definedName name="Interest_Rate">#REF!</definedName>
    <definedName name="InterestRate">#REF!</definedName>
    <definedName name="ipc">#REF!</definedName>
    <definedName name="ipc98j" localSheetId="1">[26]Programa!#REF!</definedName>
    <definedName name="ipc98j" localSheetId="0">[26]Programa!#REF!</definedName>
    <definedName name="ipc98j">[26]Programa!#REF!</definedName>
    <definedName name="ipc98s">#REF!</definedName>
    <definedName name="ISSS96">#REF!</definedName>
    <definedName name="ISTA96">#REF!</definedName>
    <definedName name="IVA_importaciones">#REF!</definedName>
    <definedName name="ivh" localSheetId="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ivh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ivh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J" localSheetId="1">#REF!</definedName>
    <definedName name="J" localSheetId="0">#REF!</definedName>
    <definedName name="J">#REF!</definedName>
    <definedName name="jan" localSheetId="1" hidden="1">{#N/A,#N/A,FALSE,"CB";#N/A,#N/A,FALSE,"CMB";#N/A,#N/A,FALSE,"NBFI"}</definedName>
    <definedName name="jan" localSheetId="0" hidden="1">{#N/A,#N/A,FALSE,"CB";#N/A,#N/A,FALSE,"CMB";#N/A,#N/A,FALSE,"NBFI"}</definedName>
    <definedName name="jan" hidden="1">{#N/A,#N/A,FALSE,"CB";#N/A,#N/A,FALSE,"CMB";#N/A,#N/A,FALSE,"NBFI"}</definedName>
    <definedName name="jdjjdjd">#REF!</definedName>
    <definedName name="jhgjhhgj">#REF!</definedName>
    <definedName name="jj" localSheetId="1" hidden="1">[40]Retroactivos!#REF!</definedName>
    <definedName name="jj" localSheetId="0" hidden="1">[40]Retroactivos!#REF!</definedName>
    <definedName name="jj" hidden="1">[40]Retroactivos!#REF!</definedName>
    <definedName name="jjhgj">#REF!</definedName>
    <definedName name="jjj" localSheetId="1" hidden="1">{"Riqfin97",#N/A,FALSE,"Tran";"Riqfinpro",#N/A,FALSE,"Tran"}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1" hidden="1">{"Tab1",#N/A,FALSE,"P";"Tab2",#N/A,FALSE,"P"}</definedName>
    <definedName name="jjjj" localSheetId="0" hidden="1">{"Tab1",#N/A,FALSE,"P";"Tab2",#N/A,FALSE,"P"}</definedName>
    <definedName name="jjjj" hidden="1">{"Tab1",#N/A,FALSE,"P";"Tab2",#N/A,FALSE,"P"}</definedName>
    <definedName name="jjjjj" localSheetId="1">'[41]PAPE-98'!#REF!</definedName>
    <definedName name="jjjjj" localSheetId="0">'[41]PAPE-98'!#REF!</definedName>
    <definedName name="jjjjj">'[41]PAPE-98'!#REF!</definedName>
    <definedName name="jjjjjj" localSheetId="1">'[41]PAPE-98'!#REF!</definedName>
    <definedName name="jjjjjj" localSheetId="0">'[41]PAPE-98'!#REF!</definedName>
    <definedName name="jjjjjj">'[41]PAPE-98'!#REF!</definedName>
    <definedName name="jjjjjjjjjjjjjjjjjj" localSheetId="1" hidden="1">{"Tab1",#N/A,FALSE,"P";"Tab2",#N/A,FALSE,"P"}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khkhjk">#REF!</definedName>
    <definedName name="jkhkjhk">#REF!</definedName>
    <definedName name="JUB_2">#REF!</definedName>
    <definedName name="jub_2dev">#REF!</definedName>
    <definedName name="Jub_Est">#REF!</definedName>
    <definedName name="Jub_Est_201010">#REF!</definedName>
    <definedName name="Jub_Est_201011">#REF!</definedName>
    <definedName name="Jub_Est_201103">#REF!</definedName>
    <definedName name="Jub_Est_201108">#REF!</definedName>
    <definedName name="Jub_Est_201109">#REF!</definedName>
    <definedName name="jui" localSheetId="1" hidden="1">{"Riqfin97",#N/A,FALSE,"Tran";"Riqfinpro",#N/A,FALSE,"Tran"}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nk" hidden="1">#REF!</definedName>
    <definedName name="junk1" hidden="1">#REF!</definedName>
    <definedName name="junk2" hidden="1">#REF!</definedName>
    <definedName name="junk3" hidden="1">#REF!</definedName>
    <definedName name="juy" localSheetId="1" hidden="1">{"Tab1",#N/A,FALSE,"P";"Tab2",#N/A,FALSE,"P"}</definedName>
    <definedName name="juy" localSheetId="0" hidden="1">{"Tab1",#N/A,FALSE,"P";"Tab2",#N/A,FALSE,"P"}</definedName>
    <definedName name="juy" hidden="1">{"Tab1",#N/A,FALSE,"P";"Tab2",#N/A,FALSE,"P"}</definedName>
    <definedName name="k" localSheetId="1">#REF!</definedName>
    <definedName name="k" localSheetId="0">#REF!</definedName>
    <definedName name="k">#REF!</definedName>
    <definedName name="kio" localSheetId="1" hidden="1">{"Tab1",#N/A,FALSE,"P";"Tab2",#N/A,FALSE,"P"}</definedName>
    <definedName name="kio" localSheetId="0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ljljk">#REF!</definedName>
    <definedName name="kjlkjkl">#REF!</definedName>
    <definedName name="KK" localSheetId="1">#REF!</definedName>
    <definedName name="KK" localSheetId="0">#REF!</definedName>
    <definedName name="KK">#REF!</definedName>
    <definedName name="kkk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localSheetId="1" hidden="1">'[90]J(Priv.Cap)'!#REF!</definedName>
    <definedName name="kkkkk" localSheetId="0" hidden="1">'[90]J(Priv.Cap)'!#REF!</definedName>
    <definedName name="kkkkk" hidden="1">'[90]J(Priv.Cap)'!#REF!</definedName>
    <definedName name="KKKKKK">#REF!</definedName>
    <definedName name="kkkkkkkk" localSheetId="1" hidden="1">{"Riqfin97",#N/A,FALSE,"Tran";"Riqfinpro",#N/A,FALSE,"Tran"}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klkjlj" hidden="1">#REF!</definedName>
    <definedName name="kl" localSheetId="1" hidden="1">{"mt1",#N/A,FALSE,"Debt";"mt2",#N/A,FALSE,"Debt";"mt3",#N/A,FALSE,"Debt";"mt4",#N/A,FALSE,"Debt";"mt5",#N/A,FALSE,"Debt";"mt6",#N/A,FALSE,"Debt";"mt7",#N/A,FALSE,"Debt"}</definedName>
    <definedName name="kl" localSheetId="0" hidden="1">{"mt1",#N/A,FALSE,"Debt";"mt2",#N/A,FALSE,"Debt";"mt3",#N/A,FALSE,"Debt";"mt4",#N/A,FALSE,"Debt";"mt5",#N/A,FALSE,"Debt";"mt6",#N/A,FALSE,"Debt";"mt7",#N/A,FALSE,"Debt"}</definedName>
    <definedName name="kl" hidden="1">{"mt1",#N/A,FALSE,"Debt";"mt2",#N/A,FALSE,"Debt";"mt3",#N/A,FALSE,"Debt";"mt4",#N/A,FALSE,"Debt";"mt5",#N/A,FALSE,"Debt";"mt6",#N/A,FALSE,"Debt";"mt7",#N/A,FALSE,"Debt"}</definedName>
    <definedName name="ku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ku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ku" hidden="1">{"macro",#N/A,FALSE,"Macro";"smq2",#N/A,FALSE,"Data";"smq3",#N/A,FALSE,"Data";"smq4",#N/A,FALSE,"Data";"smq5",#N/A,FALSE,"Data";"smq6",#N/A,FALSE,"Data";"smq7",#N/A,FALSE,"Data";"smq8",#N/A,FALSE,"Data";"smq9",#N/A,FALSE,"Data"}</definedName>
    <definedName name="lala" localSheetId="1" hidden="1">[91]Retroactivos!#REF!</definedName>
    <definedName name="lala" localSheetId="0" hidden="1">[91]Retroactivos!#REF!</definedName>
    <definedName name="lala" hidden="1">[91]Retroactivos!#REF!</definedName>
    <definedName name="last_ro">#N/A</definedName>
    <definedName name="Last_Row">#N/A</definedName>
    <definedName name="lcs">#REF!</definedName>
    <definedName name="LIBOR3">[66]SUPUESTOS!$A$12:$IV$12</definedName>
    <definedName name="LIBOR6">[66]SUPUESTOS!A$11</definedName>
    <definedName name="liqc" localSheetId="1">[26]Programa!#REF!</definedName>
    <definedName name="liqc" localSheetId="0">[26]Programa!#REF!</definedName>
    <definedName name="liqc">[26]Programa!#REF!</definedName>
    <definedName name="liqd" localSheetId="1">[26]Programa!#REF!</definedName>
    <definedName name="liqd" localSheetId="0">[26]Programa!#REF!</definedName>
    <definedName name="liqd">[26]Programa!#REF!</definedName>
    <definedName name="LK" localSheetId="1">#REF!</definedName>
    <definedName name="LK" localSheetId="0">#REF!</definedName>
    <definedName name="LK">#REF!</definedName>
    <definedName name="LL">#REF!</definedName>
    <definedName name="lll" localSheetId="1" hidden="1">{"Minpmon",#N/A,FALSE,"Monthinput"}</definedName>
    <definedName name="lll" localSheetId="0" hidden="1">{"Minpmon",#N/A,FALSE,"Monthinput"}</definedName>
    <definedName name="lll" hidden="1">{"Minpmon",#N/A,FALSE,"Monthinput"}</definedName>
    <definedName name="llll" localSheetId="1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1" hidden="1">{"Tab1",#N/A,FALSE,"P";"Tab2",#N/A,FALSE,"P"}</definedName>
    <definedName name="lllll" localSheetId="0" hidden="1">{"Tab1",#N/A,FALSE,"P";"Tab2",#N/A,FALSE,"P"}</definedName>
    <definedName name="lllll" hidden="1">{"Tab1",#N/A,FALSE,"P";"Tab2",#N/A,FALSE,"P"}</definedName>
    <definedName name="LLLLLL">#N/A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localSheetId="0" hidden="1">{"Minpmon",#N/A,FALSE,"Monthinput"}</definedName>
    <definedName name="lllllllllllllllll" hidden="1">{"Minpmon",#N/A,FALSE,"Monthinput"}</definedName>
    <definedName name="lñkñkñl" localSheetId="1">'[23]PAPE-98'!#REF!</definedName>
    <definedName name="lñkñkñl" localSheetId="0">'[23]PAPE-98'!#REF!</definedName>
    <definedName name="lñkñkñl">'[23]PAPE-98'!#REF!</definedName>
    <definedName name="LO" localSheetId="1">#REF!</definedName>
    <definedName name="LO" localSheetId="0">#REF!</definedName>
    <definedName name="LO">#REF!</definedName>
    <definedName name="Loan_Amount">#REF!</definedName>
    <definedName name="Loan_Start">#REF!</definedName>
    <definedName name="Loan_Years">#REF!</definedName>
    <definedName name="LONAB96">#REF!</definedName>
    <definedName name="Low_external">#REF!</definedName>
    <definedName name="Low_fiscal">#REF!</definedName>
    <definedName name="Low_growth_extended">#REF!</definedName>
    <definedName name="Low_growth_summary">#REF!</definedName>
    <definedName name="Low_monetary">#REF!</definedName>
    <definedName name="Low_real">#REF!</definedName>
    <definedName name="Low_summary">#REF!</definedName>
    <definedName name="LPZ">#REF!</definedName>
    <definedName name="lucho">#REF!</definedName>
    <definedName name="LUGAR" localSheetId="1">'[5]Prog-2011'!#REF!</definedName>
    <definedName name="LUGAR" localSheetId="0">'[5]Prog-2011'!#REF!</definedName>
    <definedName name="LUGAR">'[6]Prog-2011'!#REF!</definedName>
    <definedName name="LUR">#N/A</definedName>
    <definedName name="M" localSheetId="1">#REF!</definedName>
    <definedName name="M" localSheetId="0">#REF!</definedName>
    <definedName name="M">#REF!</definedName>
    <definedName name="MA">#REF!</definedName>
    <definedName name="MACRO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INPUT">#REF!</definedName>
    <definedName name="MACROS" localSheetId="1">'[5]Prog-2011'!#REF!</definedName>
    <definedName name="MACROS" localSheetId="0">'[5]Prog-2011'!#REF!</definedName>
    <definedName name="MACROS">'[6]Prog-2011'!#REF!</definedName>
    <definedName name="Malaysia">#REF!</definedName>
    <definedName name="mar" localSheetId="1">[26]Programa!#REF!</definedName>
    <definedName name="mar" localSheetId="0">[26]Programa!#REF!</definedName>
    <definedName name="mar">[26]Programa!#REF!</definedName>
    <definedName name="Market_Summary">'[60]What-if'!$U$56:$AL$80</definedName>
    <definedName name="MasterVentas">#REF!</definedName>
    <definedName name="Maturity_IDA">'[88]Servicio Deuda Nueva'!$B$23</definedName>
    <definedName name="Maturity_NC">#REF!</definedName>
    <definedName name="Mau" localSheetId="1">'[53]Ejecución 2004'!#REF!</definedName>
    <definedName name="Mau" localSheetId="0">'[53]Ejecución 2004'!#REF!</definedName>
    <definedName name="Mau">'[53]Ejecución 2004'!#REF!</definedName>
    <definedName name="may" localSheetId="1">[26]Programa!#REF!</definedName>
    <definedName name="may" localSheetId="0">[26]Programa!#REF!</definedName>
    <definedName name="may">[26]Programa!#REF!</definedName>
    <definedName name="MCPI">#REF!</definedName>
    <definedName name="MCV">#N/A</definedName>
    <definedName name="MCV_B">[52]Q6!$E$157:$AH$157</definedName>
    <definedName name="MCV_D">#N/A</definedName>
    <definedName name="MCV_N">#N/A</definedName>
    <definedName name="MCV_T">#N/A</definedName>
    <definedName name="MEJOR">#REF!</definedName>
    <definedName name="MENORES">#REF!</definedName>
    <definedName name="MENU">#REF!</definedName>
    <definedName name="MENU1">'[3]PAG-28'!$CD$2:$CG$5</definedName>
    <definedName name="MENU1A">'[3]PAG-28'!$CD$3</definedName>
    <definedName name="MENU2">'[3]PAG-28'!$CD$16</definedName>
    <definedName name="MENU3">'[3]PAG-28'!$CD$21</definedName>
    <definedName name="MENU5" localSheetId="1">'[48]PAG-28'!#REF!</definedName>
    <definedName name="MENU5" localSheetId="0">'[48]PAG-28'!#REF!</definedName>
    <definedName name="MENU5">'[48]PAG-28'!#REF!</definedName>
    <definedName name="MENU6">'[3]PAG-28'!$CD$98</definedName>
    <definedName name="MENUHO10">'[3]PAG-28'!$CD$55</definedName>
    <definedName name="MENUHO12">'[3]PAG-28'!$CD$157</definedName>
    <definedName name="MENUHO12A">'[3]PAG-28'!$CD$162</definedName>
    <definedName name="MENUHO12B">'[3]PAG-28'!$CD$168</definedName>
    <definedName name="MENUHO14">'[3]PAG-28'!$CD$73</definedName>
    <definedName name="MENUHO17">'[3]PAG-28'!$CD$81</definedName>
    <definedName name="MENUHO19">'[3]PAG-28'!$CD$90</definedName>
    <definedName name="MENUHO2" localSheetId="1">'[48]PAG-28'!#REF!</definedName>
    <definedName name="MENUHO2" localSheetId="0">'[48]PAG-28'!#REF!</definedName>
    <definedName name="MENUHO2">'[48]PAG-28'!#REF!</definedName>
    <definedName name="MENUHO21">'[3]PAG-28'!$CD$133</definedName>
    <definedName name="MENUHO22">'[3]PAG-28'!$CD$141</definedName>
    <definedName name="MENUHO7">'[3]PAG-28'!$CD$64</definedName>
    <definedName name="MENUHO9">'[3]PAG-28'!$CD$149</definedName>
    <definedName name="Mercantil" localSheetId="1">[50]listas!#REF!</definedName>
    <definedName name="Mercantil" localSheetId="0">[50]listas!#REF!</definedName>
    <definedName name="Mercantil">[50]listas!#REF!</definedName>
    <definedName name="MES">'[92]2003'!$A$3:$IV$3</definedName>
    <definedName name="MFISCAL" localSheetId="1">'[34]Annual Raw Data'!#REF!</definedName>
    <definedName name="MFISCAL" localSheetId="0">'[34]Annual Raw Data'!#REF!</definedName>
    <definedName name="MFISCAL">'[34]Annual Raw Data'!#REF!</definedName>
    <definedName name="mflowsa" localSheetId="1">[25]!mflowsa</definedName>
    <definedName name="mflowsa">[25]!mflowsa</definedName>
    <definedName name="mflowsq" localSheetId="1">[25]!mflowsq</definedName>
    <definedName name="mflowsq">[25]!mflowsq</definedName>
    <definedName name="MICRO">#REF!</definedName>
    <definedName name="MIDDLE">#REF!</definedName>
    <definedName name="miles">1000</definedName>
    <definedName name="MISC3">#REF!</definedName>
    <definedName name="MISC4" localSheetId="1">[36]OUTPUT!#REF!</definedName>
    <definedName name="MISC4" localSheetId="0">[36]OUTPUT!#REF!</definedName>
    <definedName name="MISC4">[36]OUTPUT!#REF!</definedName>
    <definedName name="ml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ml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ml" hidden="1">{"macro",#N/A,FALSE,"Macro";"smq2",#N/A,FALSE,"Data";"smq3",#N/A,FALSE,"Data";"smq4",#N/A,FALSE,"Data";"smq5",#N/A,FALSE,"Data";"smq6",#N/A,FALSE,"Data";"smq7",#N/A,FALSE,"Data";"smq8",#N/A,FALSE,"Data";"smq9",#N/A,FALSE,"Data"}</definedName>
    <definedName name="mmamananajdjdkvlvgpgoperiuwns">#REF!</definedName>
    <definedName name="mmm" localSheetId="1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NDATES">#REF!</definedName>
    <definedName name="MOHO">"="</definedName>
    <definedName name="MON_SM">#REF!</definedName>
    <definedName name="Monetary_Program">#REF!</definedName>
    <definedName name="Monetary_Survey">#REF!</definedName>
    <definedName name="Monetary_Survey_Analytical_Tables">#REF!</definedName>
    <definedName name="Monetary_Survey_growth_rates">#REF!</definedName>
    <definedName name="MONF_SM">#REF!</definedName>
    <definedName name="Monthly_CG_projection">#REF!</definedName>
    <definedName name="MonthlyInf">#REF!</definedName>
    <definedName name="MONY">#REF!</definedName>
    <definedName name="MS_TXGM_DPCH" localSheetId="1">[73]Micro!#REF!</definedName>
    <definedName name="MS_TXGM_DPCH" localSheetId="0">[73]Micro!#REF!</definedName>
    <definedName name="MS_TXGM_DPCH">[73]Micro!#REF!</definedName>
    <definedName name="mstocksa" localSheetId="1">[25]!mstocksa</definedName>
    <definedName name="mstocksa">[25]!mstocksa</definedName>
    <definedName name="mstocksq" localSheetId="1">[25]!mstocksq</definedName>
    <definedName name="mstocksq">[25]!mstocksq</definedName>
    <definedName name="mte" localSheetId="1" hidden="1">{"Riqfin97",#N/A,FALSE,"Tran";"Riqfinpro",#N/A,FALSE,"Tran"}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n_Credito_externo" localSheetId="1">[93]GobGen!#REF!</definedName>
    <definedName name="Mun_Credito_externo" localSheetId="0">[93]GobGen!#REF!</definedName>
    <definedName name="Mun_Credito_externo">[94]GobGen!#REF!</definedName>
    <definedName name="Mun_Credito_Interno" localSheetId="1">[93]GobGen!#REF!</definedName>
    <definedName name="Mun_Credito_Interno" localSheetId="0">[93]GobGen!#REF!</definedName>
    <definedName name="Mun_Credito_Interno">[94]GobGen!#REF!</definedName>
    <definedName name="Mun_Superavit" localSheetId="1">[93]GobGen!#REF!</definedName>
    <definedName name="Mun_Superavit" localSheetId="0">[93]GobGen!#REF!</definedName>
    <definedName name="Mun_Superavit">[94]GobGen!#REF!</definedName>
    <definedName name="MUNI96">#REF!</definedName>
    <definedName name="Municipios">#REF!</definedName>
    <definedName name="N" localSheetId="1">#REF!</definedName>
    <definedName name="N" localSheetId="0">#REF!</definedName>
    <definedName name="N">#REF!</definedName>
    <definedName name="NAMES">#REF!</definedName>
    <definedName name="NAMES_A">#REF!</definedName>
    <definedName name="Names_Annual">#REF!</definedName>
    <definedName name="Names_Monthly">#REF!</definedName>
    <definedName name="NAMES_Q">#REF!</definedName>
    <definedName name="names_w">#REF!</definedName>
    <definedName name="NBNBNBJGJGFF">#REF!</definedName>
    <definedName name="NCG">#N/A</definedName>
    <definedName name="NCG_R">#N/A</definedName>
    <definedName name="NCP">#N/A</definedName>
    <definedName name="NCP_R">#N/A</definedName>
    <definedName name="Ndf" localSheetId="1">[44]Terms!#REF!</definedName>
    <definedName name="Ndf" localSheetId="0">[44]Terms!#REF!</definedName>
    <definedName name="Ndf">[44]Terms!#REF!</definedName>
    <definedName name="NFI">#N/A</definedName>
    <definedName name="NFI_R">#N/A</definedName>
    <definedName name="NFPS_" localSheetId="1">[33]OPS!#REF!</definedName>
    <definedName name="NFPS_" localSheetId="0">[33]OPS!#REF!</definedName>
    <definedName name="NFPS_">[33]OPS!#REF!</definedName>
    <definedName name="NGDP">#N/A</definedName>
    <definedName name="NGDP_D.ARQ">#REF!</definedName>
    <definedName name="NGDP_D.Q">#REF!</definedName>
    <definedName name="NGDP_D.YOY">#REF!</definedName>
    <definedName name="NGDP_DG">#N/A</definedName>
    <definedName name="NGDP_R">#N/A</definedName>
    <definedName name="NGDP_R.ARQ">#REF!</definedName>
    <definedName name="NGDP_R.Q">#REF!</definedName>
    <definedName name="NGDP_R.YOY">#REF!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#REF!</definedName>
    <definedName name="NM_R">#N/A</definedName>
    <definedName name="NMG_RG">#N/A</definedName>
    <definedName name="nn" localSheetId="1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>#N/A</definedName>
    <definedName name="NNNNN">#REF!</definedName>
    <definedName name="NNNNNN" localSheetId="1">'[41]PAPE-98'!#REF!</definedName>
    <definedName name="NNNNNN" localSheetId="0">'[41]PAPE-98'!#REF!</definedName>
    <definedName name="NNNNNN">'[41]PAPE-98'!#REF!</definedName>
    <definedName name="nnnnnnnnnn" localSheetId="1" hidden="1">{"Minpmon",#N/A,FALSE,"Monthinput"}</definedName>
    <definedName name="nnnnnnnnnn" localSheetId="0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mbreTabla">"Dummy"</definedName>
    <definedName name="NOSE">#REF!</definedName>
    <definedName name="nose1">#REF!</definedName>
    <definedName name="NOTRAD1">#REF!</definedName>
    <definedName name="NTDD_R.ARQ">#REF!</definedName>
    <definedName name="NTDD_R.Q">#REF!</definedName>
    <definedName name="NTDD_R.YOY">#REF!</definedName>
    <definedName name="NTDD_RG">#N/A</definedName>
    <definedName name="NUEVO" localSheetId="1">[95]EXP1998!#REF!</definedName>
    <definedName name="NUEVO" localSheetId="0">[95]EXP1998!#REF!</definedName>
    <definedName name="NUEVO">[95]EXP1998!#REF!</definedName>
    <definedName name="Num_Pmt_Per_Year">#REF!</definedName>
    <definedName name="Number_of_Payments">#N/A</definedName>
    <definedName name="NX">#N/A</definedName>
    <definedName name="NX_R">#N/A</definedName>
    <definedName name="nxcv">#REF!</definedName>
    <definedName name="NXG_RG">#N/A</definedName>
    <definedName name="Ñ" localSheetId="1">#REF!</definedName>
    <definedName name="Ñ" localSheetId="0">#REF!</definedName>
    <definedName name="Ñ">#REF!</definedName>
    <definedName name="ñññ" localSheetId="1" hidden="1">[40]Retroactivos!#REF!</definedName>
    <definedName name="ñññ" localSheetId="0" hidden="1">[40]Retroactivos!#REF!</definedName>
    <definedName name="ñññ" hidden="1">[40]Retroactivos!#REF!</definedName>
    <definedName name="O" localSheetId="1">#REF!</definedName>
    <definedName name="O" localSheetId="0">#REF!</definedName>
    <definedName name="O">#REF!</definedName>
    <definedName name="observaciones">#REF!</definedName>
    <definedName name="Oil_gas">'[96]Real forecast'!$A$106:$AC$192</definedName>
    <definedName name="OnShow">#N/A</definedName>
    <definedName name="oo" localSheetId="1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CION1">'[3]PAG-28'!$CD$5</definedName>
    <definedName name="OPCION2">'[3]PAG-28'!$CD$11</definedName>
    <definedName name="OPCION3">'[3]PAG-28'!$CF$5</definedName>
    <definedName name="Opec" localSheetId="1">[44]Terms!#REF!</definedName>
    <definedName name="Opec" localSheetId="0">[44]Terms!#REF!</definedName>
    <definedName name="Opec">[44]Terms!#REF!</definedName>
    <definedName name="opu" localSheetId="1" hidden="1">{"Riqfin97",#N/A,FALSE,"Tran";"Riqfinpro",#N/A,FALSE,"Tran"}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_Residuales">#REF!</definedName>
    <definedName name="OTRAS1">#REF!</definedName>
    <definedName name="OTRAS2">#REF!</definedName>
    <definedName name="OTRAS96">#REF!</definedName>
    <definedName name="otro" localSheetId="1">'[97]Ejecución 2004'!#REF!</definedName>
    <definedName name="otro" localSheetId="0">'[97]Ejecución 2004'!#REF!</definedName>
    <definedName name="otro">'[97]Ejecución 2004'!#REF!</definedName>
    <definedName name="OTROS1">#REF!</definedName>
    <definedName name="otros2000">#REF!</definedName>
    <definedName name="otros2001">#REF!</definedName>
    <definedName name="otros2002">#REF!</definedName>
    <definedName name="otros2003">#REF!</definedName>
    <definedName name="otros98" localSheetId="1">[26]Programa!#REF!</definedName>
    <definedName name="otros98" localSheetId="0">[26]Programa!#REF!</definedName>
    <definedName name="otros98">[26]Programa!#REF!</definedName>
    <definedName name="otros98j" localSheetId="1">[26]Programa!#REF!</definedName>
    <definedName name="otros98j" localSheetId="0">[26]Programa!#REF!</definedName>
    <definedName name="otros98j">[26]Programa!#REF!</definedName>
    <definedName name="otros98s">#REF!</definedName>
    <definedName name="otros99">#REF!</definedName>
    <definedName name="OUTDS1">#REF!</definedName>
    <definedName name="OUTFISC">#REF!</definedName>
    <definedName name="OUTIMF">#REF!</definedName>
    <definedName name="OUTMN">#REF!</definedName>
    <definedName name="p" localSheetId="1" hidden="1">{"Riqfin97",#N/A,FALSE,"Tran";"Riqfinpro",#N/A,FALSE,"Tran"}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ago_IUE_Gestión_2012">#REF!</definedName>
    <definedName name="PART">[98]PART!$A$1:$B$81</definedName>
    <definedName name="PARTIDA" localSheetId="1">[99]SPNF!#REF!</definedName>
    <definedName name="PARTIDA" localSheetId="0">[99]SPNF!#REF!</definedName>
    <definedName name="PARTIDA">[99]SPNF!#REF!</definedName>
    <definedName name="Path_Data">#REF!</definedName>
    <definedName name="Path_System">#REF!</definedName>
    <definedName name="paty">#REF!</definedName>
    <definedName name="paty2">#REF!</definedName>
    <definedName name="paty3">#REF!</definedName>
    <definedName name="Pay_Date">#REF!</definedName>
    <definedName name="Pay_Num">#REF!</definedName>
    <definedName name="Payment_Date">#N/A</definedName>
    <definedName name="Payment_Needed">"Pago necesario"</definedName>
    <definedName name="pc" localSheetId="1">'[100]GAS NATURAL'!#REF!</definedName>
    <definedName name="pc" localSheetId="0">'[100]GAS NATURAL'!#REF!</definedName>
    <definedName name="pc">'[101]GAS NATURAL'!#REF!</definedName>
    <definedName name="pchBM" localSheetId="1">[73]Q6!#REF!</definedName>
    <definedName name="pchBM" localSheetId="0">[73]Q6!#REF!</definedName>
    <definedName name="pchBM">[73]Q6!#REF!</definedName>
    <definedName name="pchBX" localSheetId="1">[73]Q6!#REF!</definedName>
    <definedName name="pchBX" localSheetId="0">[73]Q6!#REF!</definedName>
    <definedName name="pchBX">[73]Q6!#REF!</definedName>
    <definedName name="PCPI.ARQ">#REF!</definedName>
    <definedName name="PCPI.Q">#REF!</definedName>
    <definedName name="PCPI.YOY">#REF!</definedName>
    <definedName name="PCPIG">#N/A</definedName>
    <definedName name="PE">[38]PE!$A$1:$AC$94</definedName>
    <definedName name="PEACEAGR">#REF!</definedName>
    <definedName name="PERE96">#REF!</definedName>
    <definedName name="petrobras">#REF!</definedName>
    <definedName name="Petroecuador">#REF!</definedName>
    <definedName name="PEX">[66]SUPUESTOS!A$14</definedName>
    <definedName name="Pib">[102]Resumen!$C$24</definedName>
    <definedName name="pib_">#REF!</definedName>
    <definedName name="pib_int">#REF!</definedName>
    <definedName name="pib98j" localSheetId="1">[26]Programa!#REF!</definedName>
    <definedName name="pib98j" localSheetId="0">[26]Programa!#REF!</definedName>
    <definedName name="pib98j">[26]Programa!#REF!</definedName>
    <definedName name="pib98s" localSheetId="1">[26]Programa!#REF!</definedName>
    <definedName name="pib98s" localSheetId="0">[26]Programa!#REF!</definedName>
    <definedName name="pib98s">[26]Programa!#REF!</definedName>
    <definedName name="PIBporSECT">#REF!</definedName>
    <definedName name="pit" localSheetId="1" hidden="1">{"Riqfin97",#N/A,FALSE,"Tran";"Riqfinpro",#N/A,FALSE,"Tran"}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jo" localSheetId="1">'[11]FLC Chimoré'!#REF!</definedName>
    <definedName name="pjo" localSheetId="0">'[11]FLC Chimoré'!#REF!</definedName>
    <definedName name="pjo">'[12]FLC Chimoré'!#REF!</definedName>
    <definedName name="pjs" localSheetId="1">'[11]FLC Chimoré'!#REF!</definedName>
    <definedName name="pjs" localSheetId="0">'[11]FLC Chimoré'!#REF!</definedName>
    <definedName name="pjs">'[12]FLC Chimoré'!#REF!</definedName>
    <definedName name="PL">#REF!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 localSheetId="1">[26]Programa!#REF!</definedName>
    <definedName name="plame98" localSheetId="0">[26]Programa!#REF!</definedName>
    <definedName name="plame98">[26]Programa!#REF!</definedName>
    <definedName name="plame98j" localSheetId="1">[26]Programa!#REF!</definedName>
    <definedName name="plame98j" localSheetId="0">[26]Programa!#REF!</definedName>
    <definedName name="plame98j">[26]Programa!#REF!</definedName>
    <definedName name="plame98s">#REF!</definedName>
    <definedName name="plame99">#REF!</definedName>
    <definedName name="planta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 localSheetId="1">[26]Programa!#REF!</definedName>
    <definedName name="plazo98" localSheetId="0">[26]Programa!#REF!</definedName>
    <definedName name="plazo98">[26]Programa!#REF!</definedName>
    <definedName name="plazo98j" localSheetId="1">[26]Programa!#REF!</definedName>
    <definedName name="plazo98j" localSheetId="0">[26]Programa!#REF!</definedName>
    <definedName name="plazo98j">[26]Programa!#REF!</definedName>
    <definedName name="plazo98s">#REF!</definedName>
    <definedName name="plazo99">#REF!</definedName>
    <definedName name="poa">#REF!</definedName>
    <definedName name="Ports">#REF!</definedName>
    <definedName name="posnet2">#REF!</definedName>
    <definedName name="POTOSI" localSheetId="1">#REF!,#REF!</definedName>
    <definedName name="POTOSI" localSheetId="0">#REF!,#REF!</definedName>
    <definedName name="POTOSI">#REF!,#REF!</definedName>
    <definedName name="pp" localSheetId="1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PPWGT">#N/A</definedName>
    <definedName name="ppto2008">#REF!</definedName>
    <definedName name="PRECIO">#REF!</definedName>
    <definedName name="precios">#REF!</definedName>
    <definedName name="PrimerTRIM">#REF!</definedName>
    <definedName name="Princ">#REF!</definedName>
    <definedName name="print">#REF!</definedName>
    <definedName name="Print_Area_Reset">#N/A</definedName>
    <definedName name="PRIV0" localSheetId="1">[103]ASSUMPTIONS!#REF!</definedName>
    <definedName name="PRIV0" localSheetId="0">[103]ASSUMPTIONS!#REF!</definedName>
    <definedName name="PRIV0">[103]ASSUMPTIONS!#REF!</definedName>
    <definedName name="PRIV00" localSheetId="1">[103]ASSUMPTIONS!#REF!</definedName>
    <definedName name="PRIV00" localSheetId="0">[103]ASSUMPTIONS!#REF!</definedName>
    <definedName name="PRIV00">[103]ASSUMPTIONS!#REF!</definedName>
    <definedName name="priv1">#REF!</definedName>
    <definedName name="PRIV11" localSheetId="1">[103]ASSUMPTIONS!#REF!</definedName>
    <definedName name="PRIV11" localSheetId="0">[103]ASSUMPTIONS!#REF!</definedName>
    <definedName name="PRIV11">[103]ASSUMPTIONS!#REF!</definedName>
    <definedName name="priv2">#REF!</definedName>
    <definedName name="PRIV22" localSheetId="1">[103]ASSUMPTIONS!#REF!</definedName>
    <definedName name="PRIV22" localSheetId="0">[103]ASSUMPTIONS!#REF!</definedName>
    <definedName name="PRIV22">[103]ASSUMPTIONS!#REF!</definedName>
    <definedName name="PRIV3" localSheetId="1">[103]ASSUMPTIONS!#REF!</definedName>
    <definedName name="PRIV3" localSheetId="0">[103]ASSUMPTIONS!#REF!</definedName>
    <definedName name="PRIV3">[103]ASSUMPTIONS!#REF!</definedName>
    <definedName name="PRIV33" localSheetId="1">[103]ASSUMPTIONS!#REF!</definedName>
    <definedName name="PRIV33" localSheetId="0">[103]ASSUMPTIONS!#REF!</definedName>
    <definedName name="PRIV33">[103]ASSUMPTIONS!#REF!</definedName>
    <definedName name="PRO" localSheetId="1" hidden="1">{"SR_tbs",#N/A,FALSE,"MGSSEI";"SR_tbs",#N/A,FALSE,"MGSBOX";"SR_tbs",#N/A,FALSE,"MGSOCIND"}</definedName>
    <definedName name="PRO" localSheetId="0" hidden="1">{"SR_tbs",#N/A,FALSE,"MGSSEI";"SR_tbs",#N/A,FALSE,"MGSBOX";"SR_tbs",#N/A,FALSE,"MGSOCIND"}</definedName>
    <definedName name="PRO" hidden="1">{"SR_tbs",#N/A,FALSE,"MGSSEI";"SR_tbs",#N/A,FALSE,"MGSBOX";"SR_tbs",#N/A,FALSE,"MGSOCIND"}</definedName>
    <definedName name="PRODCMB">#REF!</definedName>
    <definedName name="PRODCONC">#REF!</definedName>
    <definedName name="PRODDEP">#REF!</definedName>
    <definedName name="PRODMCOOP">#REF!</definedName>
    <definedName name="PRODMMED">#REF!</definedName>
    <definedName name="PROG">'[35]Assumptions:Cash Flow'!$B$2:$J$72</definedName>
    <definedName name="progra">#REF!</definedName>
    <definedName name="PROJ">[35]Assumptions:Fund!$B$2:$N$57</definedName>
    <definedName name="PROS">#REF!</definedName>
    <definedName name="Proy">#REF!</definedName>
    <definedName name="PROYECTO">#REF!</definedName>
    <definedName name="proyecto2">#REF!</definedName>
    <definedName name="pruebas">#REF!</definedName>
    <definedName name="PUBL00" localSheetId="1">[103]ASSUMPTIONS!#REF!</definedName>
    <definedName name="PUBL00" localSheetId="0">[103]ASSUMPTIONS!#REF!</definedName>
    <definedName name="PUBL00">[103]ASSUMPTIONS!#REF!</definedName>
    <definedName name="PUBL11" localSheetId="1">[103]ASSUMPTIONS!#REF!</definedName>
    <definedName name="PUBL11" localSheetId="0">[103]ASSUMPTIONS!#REF!</definedName>
    <definedName name="PUBL11">[103]ASSUMPTIONS!#REF!</definedName>
    <definedName name="PUBL2" localSheetId="1">[103]ASSUMPTIONS!#REF!</definedName>
    <definedName name="PUBL2" localSheetId="0">[103]ASSUMPTIONS!#REF!</definedName>
    <definedName name="PUBL2">[103]ASSUMPTIONS!#REF!</definedName>
    <definedName name="PUBL22" localSheetId="1">[103]ASSUMPTIONS!#REF!</definedName>
    <definedName name="PUBL22" localSheetId="0">[103]ASSUMPTIONS!#REF!</definedName>
    <definedName name="PUBL22">[103]ASSUMPTIONS!#REF!</definedName>
    <definedName name="PUBL33" localSheetId="1">[103]ASSUMPTIONS!#REF!</definedName>
    <definedName name="PUBL33" localSheetId="0">[103]ASSUMPTIONS!#REF!</definedName>
    <definedName name="PUBL33">[103]ASSUMPTIONS!#REF!</definedName>
    <definedName name="PUBL5" localSheetId="1">[103]ASSUMPTIONS!#REF!</definedName>
    <definedName name="PUBL5" localSheetId="0">[103]ASSUMPTIONS!#REF!</definedName>
    <definedName name="PUBL5">[103]ASSUMPTIONS!#REF!</definedName>
    <definedName name="PUBL55" localSheetId="1">[103]ASSUMPTIONS!#REF!</definedName>
    <definedName name="PUBL55" localSheetId="0">[103]ASSUMPTIONS!#REF!</definedName>
    <definedName name="PUBL55">[103]ASSUMPTIONS!#REF!</definedName>
    <definedName name="PUBL6" localSheetId="1">[103]ASSUMPTIONS!#REF!</definedName>
    <definedName name="PUBL6" localSheetId="0">[103]ASSUMPTIONS!#REF!</definedName>
    <definedName name="PUBL6">[103]ASSUMPTIONS!#REF!</definedName>
    <definedName name="PUBL66" localSheetId="1">[103]ASSUMPTIONS!#REF!</definedName>
    <definedName name="PUBL66" localSheetId="0">[103]ASSUMPTIONS!#REF!</definedName>
    <definedName name="PUBL66">[103]ASSUMPTIONS!#REF!</definedName>
    <definedName name="Q" localSheetId="1">#REF!</definedName>
    <definedName name="Q" localSheetId="0">#REF!</definedName>
    <definedName name="Q">#REF!</definedName>
    <definedName name="Q4Years">#REF!</definedName>
    <definedName name="Q6_">#REF!</definedName>
    <definedName name="qaz" localSheetId="1" hidden="1">{"Tab1",#N/A,FALSE,"P";"Tab2",#N/A,FALSE,"P"}</definedName>
    <definedName name="qaz" localSheetId="0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FISCAL" localSheetId="1">'[34]Quarterly Raw Data'!#REF!</definedName>
    <definedName name="QFISCAL" localSheetId="0">'[34]Quarterly Raw Data'!#REF!</definedName>
    <definedName name="QFISCAL">'[34]Quarterly Raw Data'!#REF!</definedName>
    <definedName name="qq" localSheetId="1" hidden="1">'[90]J(Priv.Cap)'!#REF!</definedName>
    <definedName name="qq" localSheetId="0" hidden="1">'[90]J(Priv.Cap)'!#REF!</definedName>
    <definedName name="qq" hidden="1">'[90]J(Priv.Cap)'!#REF!</definedName>
    <definedName name="qqq" localSheetId="1" hidden="1">'[72]Eje 2004'!#REF!</definedName>
    <definedName name="qqq" localSheetId="0" hidden="1">'[72]Eje 2004'!#REF!</definedName>
    <definedName name="qqq" hidden="1">'[72]Eje 2004'!#REF!</definedName>
    <definedName name="qqqqq" localSheetId="1" hidden="1">{"Minpmon",#N/A,FALSE,"Monthinput"}</definedName>
    <definedName name="qqqqq" localSheetId="0" hidden="1">{"Minpmon",#N/A,FALSE,"Monthinput"}</definedName>
    <definedName name="qqqqq" hidden="1">{"Minpmon",#N/A,FALSE,"Monthinput"}</definedName>
    <definedName name="qqqqqqqqqqqqq" localSheetId="1" hidden="1">{"Tab1",#N/A,FALSE,"P";"Tab2",#N/A,FALSE,"P"}</definedName>
    <definedName name="qqqqqqqqqqqqq" localSheetId="0" hidden="1">{"Tab1",#N/A,FALSE,"P";"Tab2",#N/A,FALSE,"P"}</definedName>
    <definedName name="qqqqqqqqqqqqq" hidden="1">{"Tab1",#N/A,FALSE,"P";"Tab2",#N/A,FALSE,"P"}</definedName>
    <definedName name="QTAB7" localSheetId="1">'[34]Quarterly MacroFlow'!#REF!</definedName>
    <definedName name="QTAB7" localSheetId="0">'[34]Quarterly MacroFlow'!#REF!</definedName>
    <definedName name="QTAB7">'[34]Quarterly MacroFlow'!#REF!</definedName>
    <definedName name="QTAB7A" localSheetId="1">'[34]Quarterly MacroFlow'!#REF!</definedName>
    <definedName name="QTAB7A" localSheetId="0">'[34]Quarterly MacroFlow'!#REF!</definedName>
    <definedName name="QTAB7A">'[34]Quarterly MacroFlow'!#REF!</definedName>
    <definedName name="Quarterly_input">'[96]Real forecast'!$M$27:$Q$61</definedName>
    <definedName name="qw" localSheetId="1" hidden="1">{"Riqfin97",#N/A,FALSE,"Tran";"Riqfinpro",#N/A,FALSE,"Tran"}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QWQW" localSheetId="1" hidden="1">[76]Retroactivos!#REF!</definedName>
    <definedName name="QWQW" localSheetId="0" hidden="1">[76]Retroactivos!#REF!</definedName>
    <definedName name="QWQW" hidden="1">[76]Retroactivos!#REF!</definedName>
    <definedName name="qwwq">#REF!</definedName>
    <definedName name="RANGLIST" localSheetId="1">'[33]CGvt Rev'!#REF!</definedName>
    <definedName name="RANGLIST" localSheetId="0">'[33]CGvt Rev'!#REF!</definedName>
    <definedName name="RANGLIST">'[33]CGvt Rev'!#REF!</definedName>
    <definedName name="Realprint">#REF!</definedName>
    <definedName name="RECBB">#REF!</definedName>
    <definedName name="Recover">[104]Macro1!$A$57</definedName>
    <definedName name="redondeo">0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GISTERALL">#REF!</definedName>
    <definedName name="Reimbursement">"Reembolso"</definedName>
    <definedName name="RELPZ">#REF!</definedName>
    <definedName name="renegocia" localSheetId="1">[26]Programa!#REF!</definedName>
    <definedName name="renegocia" localSheetId="0">[26]Programa!#REF!</definedName>
    <definedName name="renegocia">[26]Programa!#REF!</definedName>
    <definedName name="RES">#REF!</definedName>
    <definedName name="RESCR">#REF!</definedName>
    <definedName name="RESCZ">#REF!</definedName>
    <definedName name="RESF">#REF!</definedName>
    <definedName name="RESTNFPS">#REF!</definedName>
    <definedName name="RESTNFPS_">#REF!</definedName>
    <definedName name="resu">#REF!</definedName>
    <definedName name="resu2">#REF!</definedName>
    <definedName name="RESU3">#REF!</definedName>
    <definedName name="RESUMEN" localSheetId="1">'[5]Prog-2011'!#REF!</definedName>
    <definedName name="RESUMEN" localSheetId="0">'[5]Prog-2011'!#REF!</definedName>
    <definedName name="RESUMEN">'[6]Prog-2011'!#REF!</definedName>
    <definedName name="RESUMENPIB" localSheetId="1">'[5]Prog-2011'!#REF!</definedName>
    <definedName name="RESUMENPIB" localSheetId="0">'[5]Prog-2011'!#REF!</definedName>
    <definedName name="RESUMENPIB">'[6]Prog-2011'!#REF!</definedName>
    <definedName name="RETJA">#REF!</definedName>
    <definedName name="Retribución_al_Titular_YPFB_Chaco">#REF!</definedName>
    <definedName name="REVENUE_" localSheetId="1">'[33]CGvt Rev'!#REF!</definedName>
    <definedName name="REVENUE_" localSheetId="0">'[33]CGvt Rev'!#REF!</definedName>
    <definedName name="REVENUE_">'[33]CGvt Rev'!#REF!</definedName>
    <definedName name="RF">#REF!</definedName>
    <definedName name="rFecha" localSheetId="1">#REF!,#REF!</definedName>
    <definedName name="rFecha" localSheetId="0">#REF!,#REF!</definedName>
    <definedName name="rFecha">#REF!,#REF!</definedName>
    <definedName name="rfInicial">#REF!</definedName>
    <definedName name="rFResumen">#REF!</definedName>
    <definedName name="RFSP">#REF!</definedName>
    <definedName name="rft" localSheetId="1" hidden="1">{"Riqfin97",#N/A,FALSE,"Tran";"Riqfinpro",#N/A,FALSE,"Tran"}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0" hidden="1">{"Tab1",#N/A,FALSE,"P";"Tab2",#N/A,FALSE,"P"}</definedName>
    <definedName name="rfv" hidden="1">{"Tab1",#N/A,FALSE,"P";"Tab2",#N/A,FALSE,"P"}</definedName>
    <definedName name="RgCcode">[105]EERProfile!$B$2</definedName>
    <definedName name="RgCName">[105]EERProfile!$A$2</definedName>
    <definedName name="RGDPA">#REF!</definedName>
    <definedName name="RgFdBaseYr">[105]EERProfile!$O$2</definedName>
    <definedName name="RgFdBper">[105]EERProfile!$M$2</definedName>
    <definedName name="RgFdDefBaseYr">[105]EERProfile!$P$2</definedName>
    <definedName name="RgFdEper">[105]EERProfile!$N$2</definedName>
    <definedName name="RgFdGrFoot">[105]EERProfile!$AC$2</definedName>
    <definedName name="RgFdGrSeries">[105]EERProfile!$AA$2:$AA$7</definedName>
    <definedName name="RgFdGrSeriesVal">[105]EERProfile!$AB$2:$AB$7</definedName>
    <definedName name="RgFdGrType">[105]EERProfile!$Z$2</definedName>
    <definedName name="RgFdPartCseries">[105]EERProfile!$K$2</definedName>
    <definedName name="RgFdPartCsource">#REF!</definedName>
    <definedName name="RgFdPartEseries">#REF!</definedName>
    <definedName name="RgFdPartEsource">#REF!</definedName>
    <definedName name="RgFdPartUserFile">[105]EERProfile!$L$2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[105]EERProfile!$G$2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nfinpriv">#REF!</definedName>
    <definedName name="RIQFIN">#REF!</definedName>
    <definedName name="RNGNM">#REF!</definedName>
    <definedName name="rPOil" localSheetId="1">#REF!,#REF!,#REF!</definedName>
    <definedName name="rPOil" localSheetId="0">#REF!,#REF!,#REF!</definedName>
    <definedName name="rPOil">#REF!,#REF!,#REF!</definedName>
    <definedName name="rqeerwe">#REF!</definedName>
    <definedName name="rr" localSheetId="1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">#REF!</definedName>
    <definedName name="rrrrrrrrrrrrr" localSheetId="1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1" hidden="1">{"Minpmon",#N/A,FALSE,"Monthinput"}</definedName>
    <definedName name="rt" localSheetId="0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ERHTR" localSheetId="1" hidden="1">'[106]Operac. spnf'!#REF!</definedName>
    <definedName name="RTERHTR" localSheetId="0" hidden="1">'[106]Operac. spnf'!#REF!</definedName>
    <definedName name="RTERHTR" hidden="1">'[107]Operac. spnf'!#REF!</definedName>
    <definedName name="rtr" localSheetId="1" hidden="1">{"Main Economic Indicators",#N/A,FALSE,"C"}</definedName>
    <definedName name="rtr" localSheetId="0" hidden="1">{"Main Economic Indicators",#N/A,FALSE,"C"}</definedName>
    <definedName name="rtr" hidden="1">{"Main Economic Indicators",#N/A,FALSE,"C"}</definedName>
    <definedName name="rtre" localSheetId="1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UTA" localSheetId="1">'[5]Prog-2011'!#REF!</definedName>
    <definedName name="RUTA" localSheetId="0">'[5]Prog-2011'!#REF!</definedName>
    <definedName name="RUTA">'[6]Prog-2011'!#REF!</definedName>
    <definedName name="S" localSheetId="1">#REF!</definedName>
    <definedName name="S" localSheetId="0">#REF!</definedName>
    <definedName name="S">#REF!</definedName>
    <definedName name="SA">#REF!</definedName>
    <definedName name="sad" localSheetId="1" hidden="1">{"Riqfin97",#N/A,FALSE,"Tran";"Riqfinpro",#N/A,FALSE,"Tran"}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AF">#REF!</definedName>
    <definedName name="SALIR">'[3]PAG-28'!$BZ$6</definedName>
    <definedName name="SAS">#REF!</definedName>
    <definedName name="sasa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R">#REF!</definedName>
    <definedName name="SCZ">#REF!</definedName>
    <definedName name="SD" localSheetId="1">#REF!</definedName>
    <definedName name="SD" localSheetId="0">#REF!</definedName>
    <definedName name="SD">#REF!</definedName>
    <definedName name="sddf" hidden="1">#REF!</definedName>
    <definedName name="sdfdf" localSheetId="1" hidden="1">'[108]Operac. spnf'!#REF!</definedName>
    <definedName name="sdfdf" localSheetId="0" hidden="1">'[108]Operac. spnf'!#REF!</definedName>
    <definedName name="sdfdf" hidden="1">'[109]Operac. spnf'!#REF!</definedName>
    <definedName name="sdfdffg">#REF!</definedName>
    <definedName name="sdfgsdfgsfg">#REF!</definedName>
    <definedName name="sdhighaoidfj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highaoidfj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highaoidfj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lifjwerf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lifjwerf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lifjwerf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r" localSheetId="1" hidden="1">{"Riqfin97",#N/A,FALSE,"Tran";"Riqfinpro",#N/A,FALSE,"Tran"}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S">#REF!</definedName>
    <definedName name="sdsd" localSheetId="1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DSSDSD" localSheetId="1">#REF!</definedName>
    <definedName name="SDSSDSD" localSheetId="0">#REF!</definedName>
    <definedName name="SDSSDSD">#REF!</definedName>
    <definedName name="SDVXXFTH">#REF!</definedName>
    <definedName name="SE" localSheetId="1">#REF!</definedName>
    <definedName name="SE" localSheetId="0">#REF!</definedName>
    <definedName name="SE">#REF!</definedName>
    <definedName name="SECIND">#REF!</definedName>
    <definedName name="SECTORES" localSheetId="1">[99]SPNF!#REF!</definedName>
    <definedName name="SECTORES" localSheetId="0">[99]SPNF!#REF!</definedName>
    <definedName name="SECTORES">[99]SPNF!#REF!</definedName>
    <definedName name="SECTORS">#REF!</definedName>
    <definedName name="SegundoTRIM">#REF!</definedName>
    <definedName name="Selected_Economic_and_Financial_Indicators">#REF!</definedName>
    <definedName name="sencount" hidden="1">2</definedName>
    <definedName name="Sensitivity_Graph">[60]Sensitivity!$D$21:$L$54</definedName>
    <definedName name="sensitivity00">[56]Booktables!$BI$1373:$BK$1429</definedName>
    <definedName name="sensitivity01">[57]Booktables!$BM$1373:$BO$1429</definedName>
    <definedName name="sensitivity02">[57]Booktables!$BQ$1373:$BS$1429</definedName>
    <definedName name="sensitivity03">[57]Booktables!$BU$1373:$BW$1429</definedName>
    <definedName name="sensitivity04">[57]Booktables!$BY$1373:$CA$1429</definedName>
    <definedName name="sensitivity05">[57]Booktables!$CC$1373:$CE$1429</definedName>
    <definedName name="sensitivity06">[57]Booktables!$CG$1373:$CI$1429</definedName>
    <definedName name="sensitivity07">[57]Booktables!$CK$1373:$CM$1429</definedName>
    <definedName name="sensitivity08">[57]Booktables!$CO$1373:$CQ$1429</definedName>
    <definedName name="sensitivity09">[57]Booktables!$CS$1373:$CU$1429</definedName>
    <definedName name="sensitivity10">[57]Booktables!$CW$1373:$CY$1429</definedName>
    <definedName name="sensitivity11">[57]Booktables!$DA$1373:$DC$1429</definedName>
    <definedName name="sensitivity12">[57]Booktables!$DE$1373:$DG$1429</definedName>
    <definedName name="ser" localSheetId="1" hidden="1">{"Riqfin97",#N/A,FALSE,"Tran";"Riqfinpro",#N/A,FALSE,"Tran"}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fgsf">#REF!</definedName>
    <definedName name="SHEET_A._Contents_and_file_description">#REF!</definedName>
    <definedName name="SHEET_B._DATA_FROM_TO_OTHER_FILES">#REF!</definedName>
    <definedName name="SHEET_C._RAW_DATA1">#REF!</definedName>
    <definedName name="SHEET_C._RAW_DATA2">#REF!</definedName>
    <definedName name="SHEET_D._DATA_TRANSFORMATIONS">#REF!</definedName>
    <definedName name="SHEET_E._FINAL_TABLES" localSheetId="1">#REF!</definedName>
    <definedName name="SHEET_E._FINAL_TABLES" localSheetId="0">#REF!</definedName>
    <definedName name="SHEET_E._FINAL_TABLES">#REF!</definedName>
    <definedName name="si" localSheetId="1" hidden="1">#REF!</definedName>
    <definedName name="si" localSheetId="0" hidden="1">#REF!</definedName>
    <definedName name="si" hidden="1">#REF!</definedName>
    <definedName name="SIDXGOB">'[66]SFISCAL-MOD'!$A$146:$IV$146</definedName>
    <definedName name="sii" localSheetId="1">#REF!</definedName>
    <definedName name="sii" localSheetId="0">#REF!</definedName>
    <definedName name="sii">#REF!</definedName>
    <definedName name="sisfin2" localSheetId="1">#REF!</definedName>
    <definedName name="sisfin2" localSheetId="0">#REF!</definedName>
    <definedName name="sisfin2">#REF!</definedName>
    <definedName name="SISTEMA_BANCARIO_NACIONAL" localSheetId="1">#REF!</definedName>
    <definedName name="SISTEMA_BANCARIO_NACIONAL" localSheetId="0">#REF!</definedName>
    <definedName name="SISTEMA_BANCARIO_NACIONAL">#REF!</definedName>
    <definedName name="SNQ" localSheetId="1">#REF!</definedName>
    <definedName name="SNQ" localSheetId="0">#REF!</definedName>
    <definedName name="SNQ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URCES" localSheetId="1">#REF!</definedName>
    <definedName name="SOURCES" localSheetId="0">#REF!</definedName>
    <definedName name="SOURCES">#REF!</definedName>
    <definedName name="SOYA1" localSheetId="1">#REF!</definedName>
    <definedName name="SOYA1" localSheetId="0">#REF!</definedName>
    <definedName name="SOYA1">#REF!</definedName>
    <definedName name="SPANUAL" localSheetId="1">'[5]Prog-2011'!#REF!</definedName>
    <definedName name="SPANUAL" localSheetId="0">'[5]Prog-2011'!#REF!</definedName>
    <definedName name="SPANUAL">'[6]Prog-2011'!#REF!</definedName>
    <definedName name="SPANUALPIB" localSheetId="1">'[5]Prog-2011'!#REF!</definedName>
    <definedName name="SPANUALPIB" localSheetId="0">'[5]Prog-2011'!#REF!</definedName>
    <definedName name="SPANUALPIB">'[6]Prog-2011'!#REF!</definedName>
    <definedName name="SRQ" localSheetId="1">#REF!</definedName>
    <definedName name="SRQ" localSheetId="0">#REF!</definedName>
    <definedName name="SRQ">#REF!</definedName>
    <definedName name="SS">#N/A</definedName>
    <definedName name="SS_Credito_externo" localSheetId="1">[93]GobGen!#REF!</definedName>
    <definedName name="SS_Credito_externo" localSheetId="0">[93]GobGen!#REF!</definedName>
    <definedName name="SS_Credito_externo">[94]GobGen!#REF!</definedName>
    <definedName name="SS_Credito_Interno" localSheetId="1">[93]GobGen!#REF!</definedName>
    <definedName name="SS_Credito_Interno" localSheetId="0">[93]GobGen!#REF!</definedName>
    <definedName name="SS_Credito_Interno">[94]GobGen!#REF!</definedName>
    <definedName name="SS_Superavit" localSheetId="1">[93]GobGen!#REF!</definedName>
    <definedName name="SS_Superavit" localSheetId="0">[93]GobGen!#REF!</definedName>
    <definedName name="SS_Superavit">[94]GobGen!#REF!</definedName>
    <definedName name="sss" localSheetId="1">#REF!</definedName>
    <definedName name="sss" localSheetId="0">#REF!</definedName>
    <definedName name="sss">#REF!</definedName>
    <definedName name="SSSS" localSheetId="1">#REF!</definedName>
    <definedName name="SSSS" localSheetId="0">#REF!</definedName>
    <definedName name="SSSS">#REF!</definedName>
    <definedName name="sssss" localSheetId="1" hidden="1">'[72]Eje 2004'!#REF!</definedName>
    <definedName name="sssss" localSheetId="0" hidden="1">'[72]Eje 2004'!#REF!</definedName>
    <definedName name="sssss" hidden="1">'[72]Eje 2004'!#REF!</definedName>
    <definedName name="ssssss" localSheetId="1" hidden="1">[110]Retroactivos!#REF!</definedName>
    <definedName name="ssssss" localSheetId="0" hidden="1">[110]Retroactivos!#REF!</definedName>
    <definedName name="ssssss" hidden="1">[110]Retroactivos!#REF!</definedName>
    <definedName name="SSSSSSS" localSheetId="1">#REF!</definedName>
    <definedName name="SSSSSSS" localSheetId="0">#REF!</definedName>
    <definedName name="SSSSSSS">#REF!</definedName>
    <definedName name="SSSSSSSSSS" localSheetId="1">#REF!</definedName>
    <definedName name="SSSSSSSSSS" localSheetId="0">#REF!</definedName>
    <definedName name="SSSSSSSSSS">#REF!</definedName>
    <definedName name="Staff_Report_table" localSheetId="1">#REF!</definedName>
    <definedName name="Staff_Report_table" localSheetId="0">#REF!</definedName>
    <definedName name="Staff_Report_table">#REF!</definedName>
    <definedName name="stock" localSheetId="1">#REF!</definedName>
    <definedName name="stock" localSheetId="0">#REF!</definedName>
    <definedName name="stock">#REF!</definedName>
    <definedName name="STOCKS" localSheetId="1">[7]A!#REF!</definedName>
    <definedName name="STOCKS" localSheetId="0">[7]A!#REF!</definedName>
    <definedName name="STOCKS">[7]A!#REF!</definedName>
    <definedName name="STOP" localSheetId="1">#REF!</definedName>
    <definedName name="STOP" localSheetId="0">#REF!</definedName>
    <definedName name="STOP">#REF!</definedName>
    <definedName name="Subsidiarias_Impuesto_Varios" localSheetId="1">#REF!</definedName>
    <definedName name="Subsidiarias_Impuesto_Varios" localSheetId="0">#REF!</definedName>
    <definedName name="Subsidiarias_Impuesto_Varios">#REF!</definedName>
    <definedName name="Subvención_GLP_Empresas_Privadas" localSheetId="1">#REF!</definedName>
    <definedName name="Subvención_GLP_Empresas_Privadas" localSheetId="0">#REF!</definedName>
    <definedName name="Subvención_GLP_Empresas_Privadas">#REF!</definedName>
    <definedName name="Subvención_GLP_Engarrafadoras" localSheetId="1">#REF!</definedName>
    <definedName name="Subvención_GLP_Engarrafadoras" localSheetId="0">#REF!</definedName>
    <definedName name="Subvención_GLP_Engarrafadoras">#REF!</definedName>
    <definedName name="SUMGDP" localSheetId="1">[86]NA!#REF!</definedName>
    <definedName name="SUMGDP" localSheetId="0">[86]NA!#REF!</definedName>
    <definedName name="SUMGDP">[86]NA!#REF!</definedName>
    <definedName name="Summary_Accounts_SR_table" localSheetId="1">#REF!</definedName>
    <definedName name="Summary_Accounts_SR_table" localSheetId="0">#REF!</definedName>
    <definedName name="Summary_Accounts_SR_table">#REF!</definedName>
    <definedName name="SUMTAB">[111]CPI:NA!$A$272:$R$990</definedName>
    <definedName name="Supply_table" localSheetId="1">#REF!</definedName>
    <definedName name="Supply_table" localSheetId="0">#REF!</definedName>
    <definedName name="Supply_table">#REF!</definedName>
    <definedName name="supuestos" localSheetId="1">#REF!</definedName>
    <definedName name="supuestos" localSheetId="0">#REF!</definedName>
    <definedName name="supuestos">#REF!</definedName>
    <definedName name="SW" localSheetId="1">'[5]Prog-2011'!#REF!</definedName>
    <definedName name="SW" localSheetId="0">'[5]Prog-2011'!#REF!</definedName>
    <definedName name="SW">'[6]Prog-2011'!#REF!</definedName>
    <definedName name="swe" localSheetId="1" hidden="1">{"Tab1",#N/A,FALSE,"P";"Tab2",#N/A,FALSE,"P"}</definedName>
    <definedName name="swe" localSheetId="0" hidden="1">{"Tab1",#N/A,FALSE,"P";"Tab2",#N/A,FALSE,"P"}</definedName>
    <definedName name="swe" hidden="1">{"Tab1",#N/A,FALSE,"P";"Tab2",#N/A,FALSE,"P"}</definedName>
    <definedName name="sxc" localSheetId="1" hidden="1">{"Riqfin97",#N/A,FALSE,"Tran";"Riqfinpro",#N/A,FALSE,"Tran"}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1">#REF!</definedName>
    <definedName name="T" localSheetId="0">#REF!</definedName>
    <definedName name="T">#REF!</definedName>
    <definedName name="T__C" localSheetId="1">#REF!</definedName>
    <definedName name="T__C" localSheetId="0">#REF!</definedName>
    <definedName name="T__C">#REF!</definedName>
    <definedName name="t4wh" localSheetId="1" hidden="1">{#N/A,#N/A,FALSE,"EMP_POP";#N/A,#N/A,FALSE,"UNEMPL"}</definedName>
    <definedName name="t4wh" localSheetId="0" hidden="1">{#N/A,#N/A,FALSE,"EMP_POP";#N/A,#N/A,FALSE,"UNEMPL"}</definedName>
    <definedName name="t4wh" hidden="1">{#N/A,#N/A,FALSE,"EMP_POP";#N/A,#N/A,FALSE,"UNEMPL"}</definedName>
    <definedName name="TAB1A" localSheetId="1">#REF!</definedName>
    <definedName name="TAB1A" localSheetId="0">#REF!</definedName>
    <definedName name="TAB1A">#REF!</definedName>
    <definedName name="TAB1CK" localSheetId="1">#REF!</definedName>
    <definedName name="TAB1CK" localSheetId="0">#REF!</definedName>
    <definedName name="TAB1CK">#REF!</definedName>
    <definedName name="Tab21new">'[112]Gov-20'!$A$1</definedName>
    <definedName name="Tab25a" localSheetId="1">#REF!</definedName>
    <definedName name="Tab25a" localSheetId="0">#REF!</definedName>
    <definedName name="Tab25a">#REF!</definedName>
    <definedName name="Tab25b" localSheetId="1">#REF!</definedName>
    <definedName name="Tab25b" localSheetId="0">#REF!</definedName>
    <definedName name="Tab25b">#REF!</definedName>
    <definedName name="TAB2A" localSheetId="1">#REF!</definedName>
    <definedName name="TAB2A" localSheetId="0">#REF!</definedName>
    <definedName name="TAB2A">#REF!</definedName>
    <definedName name="TAB5A" localSheetId="1">#REF!</definedName>
    <definedName name="TAB5A" localSheetId="0">#REF!</definedName>
    <definedName name="TAB5A">#REF!</definedName>
    <definedName name="TAB6A" localSheetId="1">'[34]Annual Tables'!#REF!</definedName>
    <definedName name="TAB6A" localSheetId="0">'[34]Annual Tables'!#REF!</definedName>
    <definedName name="TAB6A">'[34]Annual Tables'!#REF!</definedName>
    <definedName name="TAB6B" localSheetId="1">'[34]Annual Tables'!#REF!</definedName>
    <definedName name="TAB6B" localSheetId="0">'[34]Annual Tables'!#REF!</definedName>
    <definedName name="TAB6B">'[34]Annual Tables'!#REF!</definedName>
    <definedName name="TAB6C" localSheetId="1">#REF!</definedName>
    <definedName name="TAB6C" localSheetId="0">#REF!</definedName>
    <definedName name="TAB6C">#REF!</definedName>
    <definedName name="TAB7A" localSheetId="1">#REF!</definedName>
    <definedName name="TAB7A" localSheetId="0">#REF!</definedName>
    <definedName name="TAB7A">#REF!</definedName>
    <definedName name="TABCUM" localSheetId="1">#REF!</definedName>
    <definedName name="TABCUM" localSheetId="0">#REF!</definedName>
    <definedName name="TABCUM">#REF!</definedName>
    <definedName name="TabD1" localSheetId="1">[113]IMF!#REF!</definedName>
    <definedName name="TabD1" localSheetId="0">[113]IMF!#REF!</definedName>
    <definedName name="TabD1">[113]IMF!#REF!</definedName>
    <definedName name="TabD2" localSheetId="1">'[113]IMF %GDP'!#REF!</definedName>
    <definedName name="TabD2" localSheetId="0">'[113]IMF %GDP'!#REF!</definedName>
    <definedName name="TabD2">'[113]IMF %GDP'!#REF!</definedName>
    <definedName name="Table" localSheetId="1">#REF!</definedName>
    <definedName name="Table" localSheetId="0">#REF!</definedName>
    <definedName name="Table">#REF!</definedName>
    <definedName name="Table__47">[114]RED47!$A$1:$I$53</definedName>
    <definedName name="Table_1._Bolivia__Financial_Benchmarks_and_Performance_Criteria" localSheetId="1">#REF!</definedName>
    <definedName name="Table_1._Bolivia__Financial_Benchmarks_and_Performance_Criteria" localSheetId="0">#REF!</definedName>
    <definedName name="Table_1._Bolivia__Financial_Benchmarks_and_Performance_Criteria">#REF!</definedName>
    <definedName name="Table_16.__Guatemala__National_Accounts_at_Current_Prices" localSheetId="1">#REF!</definedName>
    <definedName name="Table_16.__Guatemala__National_Accounts_at_Current_Prices" localSheetId="0">#REF!</definedName>
    <definedName name="Table_16.__Guatemala__National_Accounts_at_Current_Prices">#REF!</definedName>
    <definedName name="Table_2._Country_X___Public_Sector_Financing_1" localSheetId="1">#REF!</definedName>
    <definedName name="Table_2._Country_X___Public_Sector_Financing_1" localSheetId="0">#REF!</definedName>
    <definedName name="Table_2._Country_X___Public_Sector_Financing_1">#REF!</definedName>
    <definedName name="Table_20.cont__Guatemala___Selected_Agricultural_Sector_Statistics__concluded" localSheetId="1">#REF!</definedName>
    <definedName name="Table_20.cont__Guatemala___Selected_Agricultural_Sector_Statistics__concluded" localSheetId="0">#REF!</definedName>
    <definedName name="Table_20.cont__Guatemala___Selected_Agricultural_Sector_Statistics__concluded">#REF!</definedName>
    <definedName name="Table_28._Guatemala___Selected_Wage_Indicators_1" localSheetId="1">#REF!</definedName>
    <definedName name="Table_28._Guatemala___Selected_Wage_Indicators_1" localSheetId="0">#REF!</definedName>
    <definedName name="Table_28._Guatemala___Selected_Wage_Indicators_1">#REF!</definedName>
    <definedName name="Table_28a._Guatemala___Selected_Wage_Indicators_1" localSheetId="1">#REF!</definedName>
    <definedName name="Table_28a._Guatemala___Selected_Wage_Indicators_1" localSheetId="0">#REF!</definedName>
    <definedName name="Table_28a._Guatemala___Selected_Wage_Indicators_1">#REF!</definedName>
    <definedName name="Table_30a._Guatemala___Selected_Employment_and_Labor_Productivity_Indicators" localSheetId="1">#REF!</definedName>
    <definedName name="Table_30a._Guatemala___Selected_Employment_and_Labor_Productivity_Indicators" localSheetId="0">#REF!</definedName>
    <definedName name="Table_30a._Guatemala___Selected_Employment_and_Labor_Productivity_Indicators">#REF!</definedName>
    <definedName name="Table_31._Guatemala___Selected_Wage_and_Employment_Indicators_1" localSheetId="1">#REF!</definedName>
    <definedName name="Table_31._Guatemala___Selected_Wage_and_Employment_Indicators_1" localSheetId="0">#REF!</definedName>
    <definedName name="Table_31._Guatemala___Selected_Wage_and_Employment_Indicators_1">#REF!</definedName>
    <definedName name="Table_32.__Guatemala__Trends_in_Unit_Labor_Costs__ULC___Real_Wages__Productivity_and_Employment" localSheetId="1">#REF!</definedName>
    <definedName name="Table_32.__Guatemala__Trends_in_Unit_Labor_Costs__ULC___Real_Wages__Productivity_and_Employment" localSheetId="0">#REF!</definedName>
    <definedName name="Table_32.__Guatemala__Trends_in_Unit_Labor_Costs__ULC___Real_Wages__Productivity_and_Employment">#REF!</definedName>
    <definedName name="Table_33.__Guatemala__Indicators_of_Competitiveness" localSheetId="1">#REF!</definedName>
    <definedName name="Table_33.__Guatemala__Indicators_of_Competitiveness" localSheetId="0">#REF!</definedName>
    <definedName name="Table_33.__Guatemala__Indicators_of_Competitiveness">#REF!</definedName>
    <definedName name="Table_4._Guatemala___Consumer_Price_Indices__1" localSheetId="1">#REF!</definedName>
    <definedName name="Table_4._Guatemala___Consumer_Price_Indices__1" localSheetId="0">#REF!</definedName>
    <definedName name="Table_4._Guatemala___Consumer_Price_Indices__1">#REF!</definedName>
    <definedName name="Table_4SR" localSheetId="1">#REF!</definedName>
    <definedName name="Table_4SR" localSheetId="0">#REF!</definedName>
    <definedName name="Table_4SR">#REF!</definedName>
    <definedName name="Table_A.__Guatemala__Trends_in_Private_Sector_Unit_Labor_Costs__ULC___Real_Wages__Productivity_and_Employment" localSheetId="1">#REF!</definedName>
    <definedName name="Table_A.__Guatemala__Trends_in_Private_Sector_Unit_Labor_Costs__ULC___Real_Wages__Productivity_and_Employment" localSheetId="0">#REF!</definedName>
    <definedName name="Table_A.__Guatemala__Trends_in_Private_Sector_Unit_Labor_Costs__ULC___Real_Wages__Productivity_and_Employment">#REF!</definedName>
    <definedName name="table1" localSheetId="1">#REF!</definedName>
    <definedName name="table1" localSheetId="0">#REF!</definedName>
    <definedName name="table1">#REF!</definedName>
    <definedName name="Table2" localSheetId="1">#REF!</definedName>
    <definedName name="Table2" localSheetId="0">#REF!</definedName>
    <definedName name="Table2">#REF!</definedName>
    <definedName name="Table3" localSheetId="1">#REF!</definedName>
    <definedName name="Table3" localSheetId="0">#REF!</definedName>
    <definedName name="Table3">#REF!</definedName>
    <definedName name="Table5" localSheetId="1">[115]Stfrprtables!#REF!</definedName>
    <definedName name="Table5" localSheetId="0">[115]Stfrprtables!#REF!</definedName>
    <definedName name="Table5">[115]Stfrprtables!#REF!</definedName>
    <definedName name="Table8" localSheetId="1">#REF!</definedName>
    <definedName name="Table8" localSheetId="0">#REF!</definedName>
    <definedName name="Table8">#REF!</definedName>
    <definedName name="TABMON" localSheetId="1">#REF!</definedName>
    <definedName name="TABMON" localSheetId="0">#REF!</definedName>
    <definedName name="TABMON">#REF!</definedName>
    <definedName name="TAME" localSheetId="1">#REF!</definedName>
    <definedName name="TAME" localSheetId="0">#REF!</definedName>
    <definedName name="TAME">#REF!</definedName>
    <definedName name="TAR">[38]DPG!$AG$31:$AT$75</definedName>
    <definedName name="TarRo">'[116]Parámetros y Sensibilidad'!$C$5</definedName>
    <definedName name="TC">1.5265</definedName>
    <definedName name="TCA">[117]Ventas!$C$14</definedName>
    <definedName name="TCN">[66]SREAL!A$158</definedName>
    <definedName name="TCP">[117]Ventas!$C$13</definedName>
    <definedName name="TercerTRIM" localSheetId="1">#REF!</definedName>
    <definedName name="TercerTRIM" localSheetId="0">#REF!</definedName>
    <definedName name="TercerTRIM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 hidden="1">{#N/A,#N/A,FALSE,"DOC";"TB_28",#N/A,FALSE,"FITB_28";"TB_91",#N/A,FALSE,"FITB_91";"TB_182",#N/A,FALSE,"FITB_182";"TB_273",#N/A,FALSE,"FITB_273";"TB_364",#N/A,FALSE,"FITB_364 ";"SUMMARY",#N/A,FALSE,"Summary"}</definedName>
    <definedName name="test" localSheetId="0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EST1" localSheetId="1">#REF!</definedName>
    <definedName name="TEST1" localSheetId="0">#REF!</definedName>
    <definedName name="TEST1">#REF!</definedName>
    <definedName name="TEST2" localSheetId="1">#REF!</definedName>
    <definedName name="TEST2" localSheetId="0">#REF!</definedName>
    <definedName name="TEST2">#REF!</definedName>
    <definedName name="TIT_FLW_CUM" localSheetId="1">#REF!</definedName>
    <definedName name="TIT_FLW_CUM" localSheetId="0">#REF!</definedName>
    <definedName name="TIT_FLW_CUM">#REF!</definedName>
    <definedName name="TIT_FLW_QTY" localSheetId="1">#REF!</definedName>
    <definedName name="TIT_FLW_QTY" localSheetId="0">#REF!</definedName>
    <definedName name="TIT_FLW_QTY">#REF!</definedName>
    <definedName name="tit_imp" localSheetId="1">#REF!,#REF!</definedName>
    <definedName name="tit_imp" localSheetId="0">#REF!,#REF!</definedName>
    <definedName name="tit_imp">#REF!,#REF!</definedName>
    <definedName name="TIT_STOCKS" localSheetId="1">#REF!</definedName>
    <definedName name="TIT_STOCKS" localSheetId="0">#REF!</definedName>
    <definedName name="TIT_STOCKS">#REF!</definedName>
    <definedName name="títulos" localSheetId="1">#REF!</definedName>
    <definedName name="títulos" localSheetId="0">#REF!</definedName>
    <definedName name="títulos">#REF!</definedName>
    <definedName name="_xlnm.Print_Titles" localSheetId="1">'FORM 2 ACT ADM'!$1:$4</definedName>
    <definedName name="_xlnm.Print_Titles" localSheetId="0">'FORM 2 ACT SALUD'!$1:$4</definedName>
    <definedName name="_xlnm.Print_Titles">#REF!,#REF!</definedName>
    <definedName name="Títulos_a_imprimir_IM" localSheetId="1">#REF!</definedName>
    <definedName name="Títulos_a_imprimir_IM" localSheetId="0">#REF!</definedName>
    <definedName name="Títulos_a_imprimir_IM">#REF!</definedName>
    <definedName name="tj" localSheetId="1" hidden="1">{"Riqfin97",#N/A,FALSE,"Tran";"Riqfinpro",#N/A,FALSE,"Tran"}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JA" localSheetId="1">#REF!</definedName>
    <definedName name="TJA" localSheetId="0">#REF!</definedName>
    <definedName name="TJA">#REF!</definedName>
    <definedName name="TMG_D">[118]Q5!$E$23:$AH$23</definedName>
    <definedName name="TMGO">#N/A</definedName>
    <definedName name="TOT" localSheetId="1">#REF!</definedName>
    <definedName name="TOT" localSheetId="0">#REF!</definedName>
    <definedName name="TOT">#REF!</definedName>
    <definedName name="TOTAL" localSheetId="1">#REF!</definedName>
    <definedName name="TOTAL" localSheetId="0">#REF!</definedName>
    <definedName name="TOTAL">#REF!</definedName>
    <definedName name="Total_Interest" localSheetId="1">#REF!</definedName>
    <definedName name="Total_Interest" localSheetId="0">#REF!</definedName>
    <definedName name="Total_Interest">#REF!</definedName>
    <definedName name="TOTAL_INYECTION" localSheetId="1">#REF!</definedName>
    <definedName name="TOTAL_INYECTION" localSheetId="0">#REF!</definedName>
    <definedName name="TOTAL_INYECTION">#REF!</definedName>
    <definedName name="Total_Pay" localSheetId="1">#REF!</definedName>
    <definedName name="Total_Pay" localSheetId="0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Campos" localSheetId="1">#REF!</definedName>
    <definedName name="totalCampos" localSheetId="0">#REF!</definedName>
    <definedName name="totalCampos">#REF!</definedName>
    <definedName name="totalExistente" localSheetId="1">#REF!</definedName>
    <definedName name="totalExistente" localSheetId="0">#REF!</definedName>
    <definedName name="totalExistente">#REF!</definedName>
    <definedName name="totalNuevo" localSheetId="1">#REF!</definedName>
    <definedName name="totalNuevo" localSheetId="0">#REF!</definedName>
    <definedName name="totalNuevo">#REF!</definedName>
    <definedName name="TOWEO" localSheetId="1">#REF!</definedName>
    <definedName name="TOWEO" localSheetId="0">#REF!</definedName>
    <definedName name="TOWEO">#REF!</definedName>
    <definedName name="TRADE3" localSheetId="1">[36]Trade!#REF!</definedName>
    <definedName name="TRADE3" localSheetId="0">[36]Trade!#REF!</definedName>
    <definedName name="TRADE3">[36]Trade!#REF!</definedName>
    <definedName name="trans" localSheetId="1">#REF!</definedName>
    <definedName name="trans" localSheetId="0">#REF!</definedName>
    <definedName name="trans">#REF!</definedName>
    <definedName name="Transfer_check" localSheetId="1">#REF!</definedName>
    <definedName name="Transfer_check" localSheetId="0">#REF!</definedName>
    <definedName name="Transfer_check">#REF!</definedName>
    <definedName name="TRANSNAVE" localSheetId="1">#REF!</definedName>
    <definedName name="TRANSNAVE" localSheetId="0">#REF!</definedName>
    <definedName name="TRANSNAVE">#REF!</definedName>
    <definedName name="TRAS">#N/A</definedName>
    <definedName name="TRI" localSheetId="1">#REF!</definedName>
    <definedName name="TRI" localSheetId="0">#REF!</definedName>
    <definedName name="TRI">#REF!</definedName>
    <definedName name="tt" localSheetId="1">#REF!</definedName>
    <definedName name="tt" localSheetId="0">#REF!</definedName>
    <definedName name="tt">#REF!</definedName>
    <definedName name="ttt" localSheetId="1" hidden="1">{"Minpmon",#N/A,FALSE,"Monthinput"}</definedName>
    <definedName name="ttt" localSheetId="0" hidden="1">{"Minpmon",#N/A,FALSE,"Monthinput"}</definedName>
    <definedName name="ttt" hidden="1">{"Minpmon",#N/A,FALSE,"Monthinput"}</definedName>
    <definedName name="tttt" localSheetId="1" hidden="1">{"Tab1",#N/A,FALSE,"P";"Tab2",#N/A,FALSE,"P"}</definedName>
    <definedName name="tttt" localSheetId="0" hidden="1">{"Tab1",#N/A,FALSE,"P";"Tab2",#N/A,FALSE,"P"}</definedName>
    <definedName name="tttt" hidden="1">{"Tab1",#N/A,FALSE,"P";"Tab2",#N/A,FALSE,"P"}</definedName>
    <definedName name="ttttt" localSheetId="1" hidden="1">[119]M!#REF!</definedName>
    <definedName name="ttttt" localSheetId="0" hidden="1">[119]M!#REF!</definedName>
    <definedName name="ttttt" hidden="1">[119]M!#REF!</definedName>
    <definedName name="TXG_D">#N/A</definedName>
    <definedName name="TXGO">#N/A</definedName>
    <definedName name="ty" localSheetId="1" hidden="1">{"Riqfin97",#N/A,FALSE,"Tran";"Riqfinpro",#N/A,FALSE,"Tran"}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" localSheetId="1">#REF!</definedName>
    <definedName name="U" localSheetId="0">#REF!</definedName>
    <definedName name="U">#REF!</definedName>
    <definedName name="une" localSheetId="1">#REF!</definedName>
    <definedName name="une" localSheetId="0">#REF!</definedName>
    <definedName name="une">#REF!</definedName>
    <definedName name="Universities" localSheetId="1">#REF!</definedName>
    <definedName name="Universities" localSheetId="0">#REF!</definedName>
    <definedName name="Universities">#REF!</definedName>
    <definedName name="UNO" localSheetId="1">#REF!</definedName>
    <definedName name="UNO" localSheetId="0">#REF!</definedName>
    <definedName name="UNO">#REF!</definedName>
    <definedName name="unrc" localSheetId="1">#REF!</definedName>
    <definedName name="unrc" localSheetId="0">#REF!</definedName>
    <definedName name="unrc">#REF!</definedName>
    <definedName name="UPD_Dates" localSheetId="1">#REF!</definedName>
    <definedName name="UPD_Dates" localSheetId="0">#REF!</definedName>
    <definedName name="UPD_Dates">#REF!</definedName>
    <definedName name="UPD_Names" localSheetId="1">#REF!</definedName>
    <definedName name="UPD_Names" localSheetId="0">#REF!</definedName>
    <definedName name="UPD_Names">#REF!</definedName>
    <definedName name="Uruguay" localSheetId="1">#REF!</definedName>
    <definedName name="Uruguay" localSheetId="0">#REF!</definedName>
    <definedName name="Uruguay">#REF!</definedName>
    <definedName name="USERNAME" localSheetId="1">#REF!</definedName>
    <definedName name="USERNAME" localSheetId="0">#REF!</definedName>
    <definedName name="USERNAME">#REF!</definedName>
    <definedName name="uu" localSheetId="1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uyuyituiu" localSheetId="1">'[68]PAPE-98'!#REF!</definedName>
    <definedName name="uyuyituiu" localSheetId="0">'[68]PAPE-98'!#REF!</definedName>
    <definedName name="uyuyituiu">'[68]PAPE-98'!#REF!</definedName>
    <definedName name="v">'[75]8'!$A$1</definedName>
    <definedName name="Values_Entered">#N/A</definedName>
    <definedName name="VARIOS" localSheetId="1">'[53]Ejecución 2004'!#REF!</definedName>
    <definedName name="VARIOS" localSheetId="0">'[53]Ejecución 2004'!#REF!</definedName>
    <definedName name="VARIOS">'[53]Ejecución 2004'!#REF!</definedName>
    <definedName name="VBPCMB" localSheetId="1">#REF!</definedName>
    <definedName name="VBPCMB" localSheetId="0">#REF!</definedName>
    <definedName name="VBPCMB">#REF!</definedName>
    <definedName name="VBPDEP" localSheetId="1">#REF!</definedName>
    <definedName name="VBPDEP" localSheetId="0">#REF!</definedName>
    <definedName name="VBPDEP">#REF!</definedName>
    <definedName name="VBPMCOOP" localSheetId="1">#REF!</definedName>
    <definedName name="VBPMCOOP" localSheetId="0">#REF!</definedName>
    <definedName name="VBPMCOOP">#REF!</definedName>
    <definedName name="VBPMIN" localSheetId="1">#REF!</definedName>
    <definedName name="VBPMIN" localSheetId="0">#REF!</definedName>
    <definedName name="VBPMIN">#REF!</definedName>
    <definedName name="VBPMMED" localSheetId="1">#REF!</definedName>
    <definedName name="VBPMMED" localSheetId="0">#REF!</definedName>
    <definedName name="VBPMMED">#REF!</definedName>
    <definedName name="venci" localSheetId="1">#REF!</definedName>
    <definedName name="venci" localSheetId="0">#REF!</definedName>
    <definedName name="venci">#REF!</definedName>
    <definedName name="venci2000" localSheetId="1">#REF!</definedName>
    <definedName name="venci2000" localSheetId="0">#REF!</definedName>
    <definedName name="venci2000">#REF!</definedName>
    <definedName name="venci2001" localSheetId="1">#REF!</definedName>
    <definedName name="venci2001" localSheetId="0">#REF!</definedName>
    <definedName name="venci2001">#REF!</definedName>
    <definedName name="venci2002" localSheetId="1">#REF!</definedName>
    <definedName name="venci2002" localSheetId="0">#REF!</definedName>
    <definedName name="venci2002">#REF!</definedName>
    <definedName name="venci2003" localSheetId="1">#REF!</definedName>
    <definedName name="venci2003" localSheetId="0">#REF!</definedName>
    <definedName name="venci2003">#REF!</definedName>
    <definedName name="venci98" localSheetId="1">[26]Programa!#REF!</definedName>
    <definedName name="venci98" localSheetId="0">[26]Programa!#REF!</definedName>
    <definedName name="venci98">[26]Programa!#REF!</definedName>
    <definedName name="venci98j" localSheetId="1">[26]Programa!#REF!</definedName>
    <definedName name="venci98j" localSheetId="0">[26]Programa!#REF!</definedName>
    <definedName name="venci98j">[26]Programa!#REF!</definedName>
    <definedName name="venci98s" localSheetId="1">#REF!</definedName>
    <definedName name="venci98s" localSheetId="0">#REF!</definedName>
    <definedName name="venci98s">#REF!</definedName>
    <definedName name="venci99" localSheetId="1">#REF!</definedName>
    <definedName name="venci99" localSheetId="0">#REF!</definedName>
    <definedName name="venci99">#REF!</definedName>
    <definedName name="Venezuela" localSheetId="1">#REF!</definedName>
    <definedName name="Venezuela" localSheetId="0">#REF!</definedName>
    <definedName name="Venezuela">#REF!</definedName>
    <definedName name="VFVFVFVF" localSheetId="1">#REF!</definedName>
    <definedName name="VFVFVFVF" localSheetId="0">#REF!</definedName>
    <definedName name="VFVFVFVF">#REF!</definedName>
    <definedName name="vn" localSheetId="1">#REF!</definedName>
    <definedName name="vn" localSheetId="0">#REF!</definedName>
    <definedName name="vn">#REF!</definedName>
    <definedName name="VOLTOT" localSheetId="1">[120]Nrj!#REF!</definedName>
    <definedName name="VOLTOT" localSheetId="0">[120]Nrj!#REF!</definedName>
    <definedName name="VOLTOT">[120]Nrj!#REF!</definedName>
    <definedName name="vv" localSheetId="1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localSheetId="0" hidden="1">{"Minpmon",#N/A,FALSE,"Monthinput"}</definedName>
    <definedName name="vvvv" hidden="1">{"Minpmon",#N/A,FALSE,"Monthinput"}</definedName>
    <definedName name="vvvvbvv" localSheetId="1">#REF!</definedName>
    <definedName name="vvvvbvv" localSheetId="0">#REF!</definedName>
    <definedName name="vvvvbvv">#REF!</definedName>
    <definedName name="vvvvvvvvvvvv" localSheetId="1" hidden="1">{"Riqfin97",#N/A,FALSE,"Tran";"Riqfinpro",#N/A,FALSE,"Tran"}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localSheetId="0" hidden="1">{"Tab1",#N/A,FALSE,"P";"Tab2",#N/A,FALSE,"P"}</definedName>
    <definedName name="vvvvvvvvvvvvv" hidden="1">{"Tab1",#N/A,FALSE,"P";"Tab2",#N/A,FALSE,"P"}</definedName>
    <definedName name="VXCMB" localSheetId="1">#REF!</definedName>
    <definedName name="VXCMB" localSheetId="0">#REF!</definedName>
    <definedName name="VXCMB">#REF!</definedName>
    <definedName name="VXCOOP" localSheetId="1">#REF!</definedName>
    <definedName name="VXCOOP" localSheetId="0">#REF!</definedName>
    <definedName name="VXCOOP">#REF!</definedName>
    <definedName name="VXDEP" localSheetId="1">#REF!</definedName>
    <definedName name="VXDEP" localSheetId="0">#REF!</definedName>
    <definedName name="VXDEP">#REF!</definedName>
    <definedName name="VXMMED" localSheetId="1">#REF!</definedName>
    <definedName name="VXMMED" localSheetId="0">#REF!</definedName>
    <definedName name="VXMMED">#REF!</definedName>
    <definedName name="VXTOT" localSheetId="1">#REF!</definedName>
    <definedName name="VXTOT" localSheetId="0">#REF!</definedName>
    <definedName name="VXTOT">#REF!</definedName>
    <definedName name="W" localSheetId="1">#REF!</definedName>
    <definedName name="W" localSheetId="0">#REF!</definedName>
    <definedName name="W">#REF!</definedName>
    <definedName name="WEO" localSheetId="1">#REF!</definedName>
    <definedName name="WEO" localSheetId="0">#REF!</definedName>
    <definedName name="WEO">#REF!</definedName>
    <definedName name="WEOD" localSheetId="1">#REF!</definedName>
    <definedName name="WEOD" localSheetId="0">#REF!</definedName>
    <definedName name="WEOD">#REF!</definedName>
    <definedName name="wer" localSheetId="1" hidden="1">{"Riqfin97",#N/A,FALSE,"Tran";"Riqfinpro",#N/A,FALSE,"Tran"}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EWQ" localSheetId="1">#REF!</definedName>
    <definedName name="WEWQ" localSheetId="0">#REF!</definedName>
    <definedName name="WEWQ">#REF!</definedName>
    <definedName name="WQE" localSheetId="1">#REF!</definedName>
    <definedName name="WQE" localSheetId="0">#REF!</definedName>
    <definedName name="WQE">#REF!</definedName>
    <definedName name="WQEWE" localSheetId="1" hidden="1">[76]Retroactivos!#REF!</definedName>
    <definedName name="WQEWE" localSheetId="0" hidden="1">[76]Retroactivos!#REF!</definedName>
    <definedName name="WQEWE" hidden="1">[76]Retroactivos!#REF!</definedName>
    <definedName name="wr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97REDBOP." localSheetId="1" hidden="1">{"TRADE_COMP",#N/A,FALSE,"TAB23APP";"BOP",#N/A,FALSE,"TAB6";"DOT",#N/A,FALSE,"TAB24APP";"EXTDEBT",#N/A,FALSE,"TAB25APP"}</definedName>
    <definedName name="wrn.97REDBOP." localSheetId="0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1" hidden="1">{"annual-cbr",#N/A,FALSE,"CENTBANK";"annual(banks)",#N/A,FALSE,"COMBANKS"}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nk.1" localSheetId="1" hidden="1">{#N/A,#N/A,FALSE,"BANKS"}</definedName>
    <definedName name="wrn.bank.1" localSheetId="0" hidden="1">{#N/A,#N/A,FALSE,"BANKS"}</definedName>
    <definedName name="wrn.bank.1" hidden="1">{#N/A,#N/A,FALSE,"BANKS"}</definedName>
    <definedName name="wrn.BANKS." localSheetId="1" hidden="1">{#N/A,#N/A,FALSE,"BANKS"}</definedName>
    <definedName name="wrn.BANKS." localSheetId="0" hidden="1">{#N/A,#N/A,FALSE,"BANKS"}</definedName>
    <definedName name="wrn.BANKS." hidden="1">{#N/A,#N/A,FALSE,"BANKS"}</definedName>
    <definedName name="wrn.BOP." localSheetId="1" hidden="1">{#N/A,#N/A,FALSE,"BOP"}</definedName>
    <definedName name="wrn.BOP." localSheetId="0" hidden="1">{#N/A,#N/A,FALSE,"BOP"}</definedName>
    <definedName name="wrn.BOP." hidden="1">{#N/A,#N/A,FALSE,"BOP"}</definedName>
    <definedName name="wrn.bop.1" localSheetId="1" hidden="1">{#N/A,#N/A,FALSE,"BOP"}</definedName>
    <definedName name="wrn.bop.1" localSheetId="0" hidden="1">{#N/A,#N/A,FALSE,"BOP"}</definedName>
    <definedName name="wrn.bop.1" hidden="1">{#N/A,#N/A,FALSE,"BOP"}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1" hidden="1">{#N/A,#N/A,FALSE,"CelPIB"}</definedName>
    <definedName name="wrn.CelPIB." localSheetId="0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localSheetId="0" hidden="1">{#N/A,#N/A,FALSE,"NFPS GDP"}</definedName>
    <definedName name="wrn.CGvt._.Revenue._.GDP." hidden="1">{#N/A,#N/A,FALSE,"NFPS GDP"}</definedName>
    <definedName name="wrn.CREDIT." localSheetId="1" hidden="1">{#N/A,#N/A,FALSE,"CREDIT"}</definedName>
    <definedName name="wrn.CREDIT." localSheetId="0" hidden="1">{#N/A,#N/A,FALSE,"CREDIT"}</definedName>
    <definedName name="wrn.CREDIT." hidden="1">{#N/A,#N/A,FALSE,"CREDIT"}</definedName>
    <definedName name="wrn.credit.1" localSheetId="1" hidden="1">{#N/A,#N/A,FALSE,"CREDIT"}</definedName>
    <definedName name="wrn.credit.1" localSheetId="0" hidden="1">{#N/A,#N/A,FALSE,"CREDIT"}</definedName>
    <definedName name="wrn.credit.1" hidden="1">{#N/A,#N/A,FALSE,"CREDIT"}</definedName>
    <definedName name="wrn.DEBTSVC." localSheetId="1" hidden="1">{#N/A,#N/A,FALSE,"DEBTSVC"}</definedName>
    <definedName name="wrn.DEBTSVC." localSheetId="0" hidden="1">{#N/A,#N/A,FALSE,"DEBTSVC"}</definedName>
    <definedName name="wrn.DEBTSVC." hidden="1">{#N/A,#N/A,FALSE,"DEBTSVC"}</definedName>
    <definedName name="wrn.debtsvc1" localSheetId="1" hidden="1">{#N/A,#N/A,FALSE,"DEBTSVC"}</definedName>
    <definedName name="wrn.debtsvc1" localSheetId="0" hidden="1">{#N/A,#N/A,FALSE,"DEBTSVC"}</definedName>
    <definedName name="wrn.debtsvc1" hidden="1">{#N/A,#N/A,FALSE,"DEBTSVC"}</definedName>
    <definedName name="wrn.DEPO." localSheetId="1" hidden="1">{#N/A,#N/A,FALSE,"DEPO"}</definedName>
    <definedName name="wrn.DEPO." localSheetId="0" hidden="1">{#N/A,#N/A,FALSE,"DEPO"}</definedName>
    <definedName name="wrn.DEPO." hidden="1">{#N/A,#N/A,FALSE,"DEPO"}</definedName>
    <definedName name="wrn.EntpsPIB." localSheetId="1" hidden="1">{#N/A,#N/A,FALSE,"EntpsPIB"}</definedName>
    <definedName name="wrn.EntpsPIB." localSheetId="0" hidden="1">{#N/A,#N/A,FALSE,"EntpsPIB"}</definedName>
    <definedName name="wrn.EntpsPIB." hidden="1">{#N/A,#N/A,FALSE,"EntpsPIB"}</definedName>
    <definedName name="wrn.EXCISE." localSheetId="1" hidden="1">{#N/A,#N/A,FALSE,"EXCISE"}</definedName>
    <definedName name="wrn.EXCISE." localSheetId="0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localSheetId="0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localSheetId="0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localSheetId="0" hidden="1">{#N/A,#N/A,FALSE,"EXTRABUDGT2"}</definedName>
    <definedName name="wrn.EXTRABUDGT2." hidden="1">{#N/A,#N/A,FALSE,"EXTRABUDGT2"}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DP." localSheetId="1" hidden="1">{#N/A,#N/A,FALSE,"GDP_ORIGIN";#N/A,#N/A,FALSE,"EMP_POP"}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localSheetId="0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localSheetId="0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localSheetId="0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localSheetId="0" hidden="1">{#N/A,#N/A,FALSE,"INTERST"}</definedName>
    <definedName name="wrn.INTERST." hidden="1">{#N/A,#N/A,FALSE,"INTERST"}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" localSheetId="1" hidden="1">{#N/A,#N/A,FALSE,"CB";#N/A,#N/A,FALSE,"CMB";#N/A,#N/A,FALSE,"BSYS";#N/A,#N/A,FALSE,"NBFI";#N/A,#N/A,FALSE,"FSYS"}</definedName>
    <definedName name="wrn.MAIN." localSheetId="0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ain._.Economic._.Indicators." localSheetId="1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A." localSheetId="1" hidden="1">{"MONA",#N/A,FALSE,"S"}</definedName>
    <definedName name="wrn.MONA." localSheetId="0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0" hidden="1">{"Minpmon",#N/A,FALSE,"Monthinput"}</definedName>
    <definedName name="wrn.Monthsheet." hidden="1">{"Minpmon",#N/A,FALSE,"Monthinput"}</definedName>
    <definedName name="wrn.MS." localSheetId="1" hidden="1">{#N/A,#N/A,FALSE,"MS"}</definedName>
    <definedName name="wrn.MS." localSheetId="0" hidden="1">{#N/A,#N/A,FALSE,"MS"}</definedName>
    <definedName name="wrn.MS." hidden="1">{#N/A,#N/A,FALSE,"MS"}</definedName>
    <definedName name="wrn.mterm." localSheetId="1" hidden="1">{"mt1",#N/A,FALSE,"Debt";"mt2",#N/A,FALSE,"Debt";"mt3",#N/A,FALSE,"Debt";"mt4",#N/A,FALSE,"Debt";"mt5",#N/A,FALSE,"Debt";"mt6",#N/A,FALSE,"Debt";"mt7",#N/A,FALSE,"Debt"}</definedName>
    <definedName name="wrn.mterm." localSheetId="0" hidden="1">{"mt1",#N/A,FALSE,"Debt";"mt2",#N/A,FALSE,"Debt";"mt3",#N/A,FALSE,"Debt";"mt4",#N/A,FALSE,"Debt";"mt5",#N/A,FALSE,"Debt";"mt6",#N/A,FALSE,"Debt";"mt7",#N/A,FALSE,"Debt"}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localSheetId="1" hidden="1">{#N/A,#N/A,FALSE,"NBG"}</definedName>
    <definedName name="wrn.NBG." localSheetId="0" hidden="1">{#N/A,#N/A,FALSE,"NBG"}</definedName>
    <definedName name="wrn.NBG." hidden="1">{#N/A,#N/A,FALSE,"NBG"}</definedName>
    <definedName name="wrn.NFPS._.GDP." localSheetId="1" hidden="1">{#N/A,#N/A,FALSE,"NFPS GDP"}</definedName>
    <definedName name="wrn.NFPS._.GDP." localSheetId="0" hidden="1">{#N/A,#N/A,FALSE,"NFPS GDP"}</definedName>
    <definedName name="wrn.NFPS._.GDP." hidden="1">{#N/A,#N/A,FALSE,"NFPS GDP"}</definedName>
    <definedName name="wrn.OECD._.Tables." localSheetId="1" hidden="1">{"Table 1",#N/A,FALSE,"Final Tables % GDP";"Table 2",#N/A,FALSE,"Final Tables % GDP"}</definedName>
    <definedName name="wrn.OECD._.Tables." localSheetId="0" hidden="1">{"Table 1",#N/A,FALSE,"Final Tables % GDP";"Table 2",#N/A,FALSE,"Final Tables % GDP"}</definedName>
    <definedName name="wrn.OECD._.Tables." hidden="1">{"Table 1",#N/A,FALSE,"Final Tables % GDP";"Table 2",#N/A,FALSE,"Final Tables % GDP"}</definedName>
    <definedName name="wrn.original." localSheetId="1" hidden="1">{"Original",#N/A,FALSE,"CENTBANK";"Original",#N/A,FALSE,"COMBANKS"}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localSheetId="0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localSheetId="0" hidden="1">{#N/A,#N/A,FALSE,"PENSION"}</definedName>
    <definedName name="wrn.PENSION." hidden="1">{#N/A,#N/A,FALSE,"PENSION"}</definedName>
    <definedName name="wrn.Program." localSheetId="1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PRUDENT." localSheetId="1" hidden="1">{#N/A,#N/A,FALSE,"PRUDENT"}</definedName>
    <definedName name="wrn.PRUDENT." localSheetId="0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localSheetId="0" hidden="1">{#N/A,#N/A,FALSE,"PUBLEXP"}</definedName>
    <definedName name="wrn.PUBLEXP." hidden="1">{#N/A,#N/A,FALSE,"PUBLEXP"}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0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localSheetId="0" hidden="1">{#N/A,#N/A,FALSE,"RestGGPIB"}</definedName>
    <definedName name="wrn.RestGGPIB." hidden="1">{#N/A,#N/A,FALSE,"RestGGPIB"}</definedName>
    <definedName name="wrn.REVSHARE." localSheetId="1" hidden="1">{#N/A,#N/A,FALSE,"REVSHARE"}</definedName>
    <definedName name="wrn.REVSHARE." localSheetId="0" hidden="1">{#N/A,#N/A,FALSE,"REVSHARE"}</definedName>
    <definedName name="wrn.REVSHARE." hidden="1">{#N/A,#N/A,FALSE,"REVSHARE"}</definedName>
    <definedName name="wrn.Riqfin." localSheetId="1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localSheetId="0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_REPORT_TABLES." localSheetId="1" hidden="1">{"SR_tbs",#N/A,FALSE,"MGSSEI";"SR_tbs",#N/A,FALSE,"MGSBOX";"SR_tbs",#N/A,FALSE,"MGSOCIND"}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localSheetId="1" hidden="1">{#N/A,#N/A,FALSE,"STATE"}</definedName>
    <definedName name="wrn.STATE." localSheetId="0" hidden="1">{#N/A,#N/A,FALSE,"STATE"}</definedName>
    <definedName name="wrn.STATE." hidden="1">{#N/A,#N/A,FALSE,"STATE"}</definedName>
    <definedName name="wrn.suma." localSheetId="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localSheetId="1" hidden="1">{"table1a",#N/A,FALSE,"C"}</definedName>
    <definedName name="wrn.table1a." localSheetId="0" hidden="1">{"table1a",#N/A,FALSE,"C"}</definedName>
    <definedName name="wrn.table1a." hidden="1">{"table1a",#N/A,FALSE,"C"}</definedName>
    <definedName name="wrn.table1aa." localSheetId="1" hidden="1">{"table1a",#N/A,FALSE,"C"}</definedName>
    <definedName name="wrn.table1aa." localSheetId="0" hidden="1">{"table1a",#N/A,FALSE,"C"}</definedName>
    <definedName name="wrn.table1aa." hidden="1">{"table1a",#N/A,FALSE,"C"}</definedName>
    <definedName name="wrn.table1aaa." localSheetId="1" hidden="1">{"table1a",#N/A,FALSE,"C"}</definedName>
    <definedName name="wrn.table1aaa." localSheetId="0" hidden="1">{"table1a",#N/A,FALSE,"C"}</definedName>
    <definedName name="wrn.table1aaa." hidden="1">{"table1a",#N/A,FALSE,"C"}</definedName>
    <definedName name="wrn.table1b" localSheetId="1" hidden="1">{"table1a",#N/A,FALSE,"C"}</definedName>
    <definedName name="wrn.table1b" localSheetId="0" hidden="1">{"table1a",#N/A,FALSE,"C"}</definedName>
    <definedName name="wrn.table1b" hidden="1">{"table1a",#N/A,FALSE,"C"}</definedName>
    <definedName name="wrn.table1q." localSheetId="1" hidden="1">{"table1q",#N/A,FALSE,"C"}</definedName>
    <definedName name="wrn.table1q." localSheetId="0" hidden="1">{"table1q",#N/A,FALSE,"C"}</definedName>
    <definedName name="wrn.table1q." hidden="1">{"table1q",#N/A,FALSE,"C"}</definedName>
    <definedName name="wrn.table1qq" localSheetId="1" hidden="1">{"table1q",#N/A,FALSE,"C"}</definedName>
    <definedName name="wrn.table1qq" localSheetId="0" hidden="1">{"table1q",#N/A,FALSE,"C"}</definedName>
    <definedName name="wrn.table1qq" hidden="1">{"table1q",#N/A,FALSE,"C"}</definedName>
    <definedName name="wrn.table1qqq." localSheetId="1" hidden="1">{"table1q",#N/A,FALSE,"C"}</definedName>
    <definedName name="wrn.table1qqq." localSheetId="0" hidden="1">{"table1q",#N/A,FALSE,"C"}</definedName>
    <definedName name="wrn.table1qqq." hidden="1">{"table1q",#N/A,FALSE,"C"}</definedName>
    <definedName name="wrn.TAXARREARS." localSheetId="1" hidden="1">{#N/A,#N/A,FALSE,"TAXARREARS"}</definedName>
    <definedName name="wrn.TAXARREARS." localSheetId="0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localSheetId="0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localSheetId="0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localSheetId="0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localSheetId="0" hidden="1">{#N/A,#N/A,FALSE,"WAGES"}</definedName>
    <definedName name="wrn.WAGES." hidden="1">{#N/A,#N/A,FALSE,"WAGES"}</definedName>
    <definedName name="wrn.WEO." localSheetId="1" hidden="1">{"WEO",#N/A,FALSE,"T"}</definedName>
    <definedName name="wrn.WEO." localSheetId="0" hidden="1">{"WEO",#N/A,FALSE,"T"}</definedName>
    <definedName name="wrn.WEO." hidden="1">{"WEO",#N/A,FALSE,"T"}</definedName>
    <definedName name="wttw">'[121]TGN Total'!$A$1:$B$54</definedName>
    <definedName name="ww" localSheetId="1" hidden="1">[119]M!#REF!</definedName>
    <definedName name="ww" localSheetId="0" hidden="1">[119]M!#REF!</definedName>
    <definedName name="ww" hidden="1">[119]M!#REF!</definedName>
    <definedName name="www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[119]M!#REF!</definedName>
    <definedName name="wwww" localSheetId="0" hidden="1">[119]M!#REF!</definedName>
    <definedName name="wwww" hidden="1">[119]M!#REF!</definedName>
    <definedName name="wwwww" localSheetId="1" hidden="1">'[72]Eje 2004'!#REF!</definedName>
    <definedName name="wwwww" localSheetId="0" hidden="1">'[72]Eje 2004'!#REF!</definedName>
    <definedName name="wwwww" hidden="1">'[72]Eje 2004'!#REF!</definedName>
    <definedName name="wwwwwww" localSheetId="1" hidden="1">{"Riqfin97",#N/A,FALSE,"Tran";"Riqfinpro",#N/A,FALSE,"Tran"}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localSheetId="0" hidden="1">{"Tab1",#N/A,FALSE,"P";"Tab2",#N/A,FALSE,"P"}</definedName>
    <definedName name="wwwwwwww" hidden="1">{"Tab1",#N/A,FALSE,"P";"Tab2",#N/A,FALSE,"P"}</definedName>
    <definedName name="wwwwwwwwwww" localSheetId="1" hidden="1">[40]Retroactivos!#REF!</definedName>
    <definedName name="wwwwwwwwwww" localSheetId="0" hidden="1">[40]Retroactivos!#REF!</definedName>
    <definedName name="wwwwwwwwwww" hidden="1">[40]Retroactivos!#REF!</definedName>
    <definedName name="wwwwwwwwwwwwww" localSheetId="1" hidden="1">[40]Retroactivos!#REF!</definedName>
    <definedName name="wwwwwwwwwwwwww" localSheetId="0" hidden="1">[40]Retroactivos!#REF!</definedName>
    <definedName name="wwwwwwwwwwwwww" hidden="1">[40]Retroactivos!#REF!</definedName>
    <definedName name="X" localSheetId="1" hidden="1">'[72]Eje 2004'!#REF!</definedName>
    <definedName name="X" localSheetId="0" hidden="1">'[72]Eje 2004'!#REF!</definedName>
    <definedName name="X" hidden="1">'[72]Eje 2004'!#REF!</definedName>
    <definedName name="xa" localSheetId="1">'[122]PIB EN CORR'!#REF!</definedName>
    <definedName name="xa" localSheetId="0">'[122]PIB EN CORR'!#REF!</definedName>
    <definedName name="xa">'[122]PIB EN CORR'!#REF!</definedName>
    <definedName name="xaa">'[122]PIB EN CORR'!$AV$5:$AV$77</definedName>
    <definedName name="xbb" localSheetId="1">'[122]PIB EN CORR'!#REF!</definedName>
    <definedName name="xbb" localSheetId="0">'[122]PIB EN CORR'!#REF!</definedName>
    <definedName name="xbb">'[122]PIB EN CORR'!#REF!</definedName>
    <definedName name="XBS">[66]SREAL!A$41</definedName>
    <definedName name="XCMB">#REF!</definedName>
    <definedName name="xcnvxvnxn">#REF!</definedName>
    <definedName name="XCOOP">#REF!</definedName>
    <definedName name="xcvbxcv">#REF!</definedName>
    <definedName name="XDEP">#REF!</definedName>
    <definedName name="xdr">#REF!</definedName>
    <definedName name="XGS">#REF!</definedName>
    <definedName name="XMETAL">#REF!</definedName>
    <definedName name="XMMED">#REF!</definedName>
    <definedName name="xr">#REF!</definedName>
    <definedName name="XRTA">#REF!</definedName>
    <definedName name="xvbx">'[75]4'!$A$1</definedName>
    <definedName name="xvbxvb">'[75]28'!$A$1</definedName>
    <definedName name="xvcbxvbxv">'[75]17'!$A$1</definedName>
    <definedName name="xx" localSheetId="1" hidden="1">{"Riqfin97",#N/A,FALSE,"Tran";"Riqfinpro",#N/A,FALSE,"Tran"}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WRS_1">'[123]Shared Data'!$A$1:$A$77</definedName>
    <definedName name="xxx" localSheetId="1" hidden="1">[91]Retroactivos!#REF!</definedName>
    <definedName name="xxx" localSheetId="0" hidden="1">[91]Retroactivos!#REF!</definedName>
    <definedName name="xxx" hidden="1">[91]Retroactivos!#REF!</definedName>
    <definedName name="XXXX">#REF!</definedName>
    <definedName name="XXXXXXXX">#REF!</definedName>
    <definedName name="xxxxxxxxxxxxxx" localSheetId="1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 localSheetId="1">#REF!</definedName>
    <definedName name="Y" localSheetId="0">#REF!</definedName>
    <definedName name="Y">#REF!</definedName>
    <definedName name="Year">#REF!</definedName>
    <definedName name="YPFB__Impuestos_varios_UFIC">#REF!</definedName>
    <definedName name="YPFB_ANDINA_S.A.">#REF!</definedName>
    <definedName name="yu" localSheetId="1" hidden="1">{"Tab1",#N/A,FALSE,"P";"Tab2",#N/A,FALSE,"P"}</definedName>
    <definedName name="yu" localSheetId="0" hidden="1">{"Tab1",#N/A,FALSE,"P";"Tab2",#N/A,FALSE,"P"}</definedName>
    <definedName name="yu" hidden="1">{"Tab1",#N/A,FALSE,"P";"Tab2",#N/A,FALSE,"P"}</definedName>
    <definedName name="yuyy" localSheetId="1">'[68]PAPE-98'!#REF!</definedName>
    <definedName name="yuyy" localSheetId="0">'[68]PAPE-98'!#REF!</definedName>
    <definedName name="yuyy">'[68]PAPE-98'!#REF!</definedName>
    <definedName name="yy" localSheetId="1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1" hidden="1">{"Minpmon",#N/A,FALSE,"Monthinput"}</definedName>
    <definedName name="yyyyyy" localSheetId="0" hidden="1">{"Minpmon",#N/A,FALSE,"Monthinput"}</definedName>
    <definedName name="yyyyyy" hidden="1">{"Minpmon",#N/A,FALSE,"Monthinput"}</definedName>
    <definedName name="Z" localSheetId="1" hidden="1">[40]Retroactivos!#REF!</definedName>
    <definedName name="Z" localSheetId="0" hidden="1">[40]Retroactivos!#REF!</definedName>
    <definedName name="Z" hidden="1">[40]Retroactivos!#REF!</definedName>
    <definedName name="Z_1A8C061B_2301_11D3_BFD1_000039E37209_.wvu.Cols" localSheetId="1" hidden="1">#REF!,#REF!,#REF!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localSheetId="0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localSheetId="0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" localSheetId="1" hidden="1">{"TBILLS_ALL",#N/A,FALSE,"FITB_all"}</definedName>
    <definedName name="zzz" localSheetId="0" hidden="1">{"TBILLS_ALL",#N/A,FALSE,"FITB_all"}</definedName>
    <definedName name="zzz" hidden="1">{"TBILLS_ALL",#N/A,FALSE,"FITB_all"}</definedName>
    <definedName name="ZZZZ" localSheetId="1" hidden="1">[110]Retroactivos!#REF!</definedName>
    <definedName name="ZZZZ" localSheetId="0" hidden="1">[110]Retroactivos!#REF!</definedName>
    <definedName name="ZZZZ" hidden="1">[110]Retroactivos!#REF!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" l="1"/>
  <c r="Y9" i="2"/>
  <c r="AE167" i="2"/>
  <c r="AD167" i="2"/>
  <c r="AE166" i="2"/>
  <c r="AD166" i="2"/>
  <c r="AE165" i="2"/>
  <c r="AD165" i="2"/>
  <c r="AD164" i="2"/>
  <c r="AE164" i="2" s="1"/>
  <c r="AE163" i="2"/>
  <c r="AD163" i="2"/>
  <c r="AE162" i="2"/>
  <c r="AD162" i="2"/>
  <c r="AE161" i="2"/>
  <c r="AD161" i="2"/>
  <c r="AD160" i="2"/>
  <c r="AD156" i="2" s="1"/>
  <c r="AE159" i="2"/>
  <c r="AD159" i="2"/>
  <c r="AE158" i="2"/>
  <c r="AD158" i="2"/>
  <c r="AE157" i="2"/>
  <c r="AD157" i="2"/>
  <c r="AC156" i="2"/>
  <c r="AD155" i="2"/>
  <c r="AE155" i="2" s="1"/>
  <c r="AD154" i="2"/>
  <c r="AE154" i="2" s="1"/>
  <c r="AC153" i="2"/>
  <c r="AC152" i="2" s="1"/>
  <c r="AD151" i="2"/>
  <c r="AE151" i="2" s="1"/>
  <c r="AD150" i="2"/>
  <c r="AE150" i="2" s="1"/>
  <c r="AE149" i="2"/>
  <c r="AD149" i="2"/>
  <c r="AD148" i="2"/>
  <c r="AE148" i="2" s="1"/>
  <c r="AD147" i="2"/>
  <c r="AE147" i="2" s="1"/>
  <c r="AD146" i="2"/>
  <c r="AE146" i="2" s="1"/>
  <c r="AE145" i="2"/>
  <c r="AD145" i="2"/>
  <c r="AD144" i="2"/>
  <c r="AE144" i="2" s="1"/>
  <c r="AD143" i="2"/>
  <c r="AE143" i="2" s="1"/>
  <c r="AD142" i="2"/>
  <c r="AE142" i="2" s="1"/>
  <c r="AE141" i="2"/>
  <c r="AD141" i="2"/>
  <c r="AD140" i="2"/>
  <c r="AE140" i="2" s="1"/>
  <c r="AD139" i="2"/>
  <c r="AE139" i="2" s="1"/>
  <c r="AD138" i="2"/>
  <c r="AE138" i="2" s="1"/>
  <c r="AE137" i="2"/>
  <c r="AD137" i="2"/>
  <c r="AD136" i="2"/>
  <c r="AE136" i="2" s="1"/>
  <c r="AD135" i="2"/>
  <c r="AE135" i="2" s="1"/>
  <c r="AD134" i="2"/>
  <c r="AE134" i="2" s="1"/>
  <c r="AE133" i="2"/>
  <c r="AD133" i="2"/>
  <c r="AD132" i="2"/>
  <c r="AE132" i="2" s="1"/>
  <c r="AD131" i="2"/>
  <c r="AE131" i="2" s="1"/>
  <c r="AD130" i="2"/>
  <c r="AE130" i="2" s="1"/>
  <c r="AE129" i="2"/>
  <c r="AD129" i="2"/>
  <c r="AD128" i="2"/>
  <c r="AE128" i="2" s="1"/>
  <c r="AD127" i="2"/>
  <c r="AE127" i="2" s="1"/>
  <c r="AD126" i="2"/>
  <c r="AE126" i="2" s="1"/>
  <c r="AE125" i="2"/>
  <c r="AD125" i="2"/>
  <c r="AD124" i="2"/>
  <c r="AE124" i="2" s="1"/>
  <c r="AD123" i="2"/>
  <c r="AE123" i="2" s="1"/>
  <c r="AC122" i="2"/>
  <c r="AE121" i="2"/>
  <c r="AD121" i="2"/>
  <c r="AE120" i="2"/>
  <c r="AD120" i="2"/>
  <c r="AE119" i="2"/>
  <c r="AD119" i="2"/>
  <c r="AD118" i="2"/>
  <c r="AE118" i="2" s="1"/>
  <c r="AE117" i="2"/>
  <c r="AD117" i="2"/>
  <c r="AE116" i="2"/>
  <c r="AD116" i="2"/>
  <c r="AD115" i="2" s="1"/>
  <c r="AC115" i="2"/>
  <c r="AE114" i="2"/>
  <c r="AD114" i="2"/>
  <c r="AD113" i="2"/>
  <c r="AE113" i="2" s="1"/>
  <c r="AD112" i="2"/>
  <c r="AE112" i="2" s="1"/>
  <c r="AD111" i="2"/>
  <c r="AE111" i="2" s="1"/>
  <c r="AE110" i="2"/>
  <c r="AD110" i="2"/>
  <c r="AD109" i="2"/>
  <c r="AE109" i="2" s="1"/>
  <c r="AD108" i="2"/>
  <c r="AE108" i="2" s="1"/>
  <c r="AD107" i="2"/>
  <c r="AE107" i="2" s="1"/>
  <c r="AE106" i="2"/>
  <c r="AD106" i="2"/>
  <c r="AD105" i="2"/>
  <c r="AE105" i="2" s="1"/>
  <c r="AD104" i="2"/>
  <c r="AE104" i="2" s="1"/>
  <c r="AD103" i="2"/>
  <c r="AE103" i="2" s="1"/>
  <c r="AE102" i="2"/>
  <c r="AD102" i="2"/>
  <c r="AD101" i="2"/>
  <c r="AE101" i="2" s="1"/>
  <c r="AD100" i="2"/>
  <c r="AE100" i="2" s="1"/>
  <c r="AD99" i="2"/>
  <c r="AE99" i="2" s="1"/>
  <c r="AE98" i="2"/>
  <c r="AD98" i="2"/>
  <c r="AD97" i="2"/>
  <c r="AE97" i="2" s="1"/>
  <c r="AD96" i="2"/>
  <c r="AE96" i="2" s="1"/>
  <c r="AD95" i="2"/>
  <c r="AE95" i="2" s="1"/>
  <c r="AE94" i="2"/>
  <c r="AD94" i="2"/>
  <c r="AD93" i="2"/>
  <c r="AE93" i="2" s="1"/>
  <c r="AD92" i="2"/>
  <c r="AE92" i="2" s="1"/>
  <c r="AE91" i="2" s="1"/>
  <c r="AC91" i="2"/>
  <c r="AE90" i="2"/>
  <c r="AD90" i="2"/>
  <c r="AE89" i="2"/>
  <c r="AD89" i="2"/>
  <c r="AE88" i="2"/>
  <c r="AD88" i="2"/>
  <c r="AD87" i="2"/>
  <c r="AE87" i="2" s="1"/>
  <c r="AE86" i="2"/>
  <c r="AD86" i="2"/>
  <c r="AE85" i="2"/>
  <c r="AD85" i="2"/>
  <c r="AE84" i="2"/>
  <c r="AD84" i="2"/>
  <c r="AD83" i="2"/>
  <c r="AE83" i="2" s="1"/>
  <c r="AE82" i="2"/>
  <c r="AD82" i="2"/>
  <c r="AE81" i="2"/>
  <c r="AD81" i="2"/>
  <c r="AE80" i="2"/>
  <c r="AD80" i="2"/>
  <c r="AD79" i="2"/>
  <c r="AE79" i="2" s="1"/>
  <c r="AE78" i="2"/>
  <c r="AD78" i="2"/>
  <c r="AE77" i="2"/>
  <c r="AD77" i="2"/>
  <c r="AE76" i="2"/>
  <c r="AD76" i="2"/>
  <c r="AD75" i="2"/>
  <c r="AE75" i="2" s="1"/>
  <c r="AE74" i="2"/>
  <c r="AD74" i="2"/>
  <c r="AE73" i="2"/>
  <c r="AD73" i="2"/>
  <c r="AE72" i="2"/>
  <c r="AD72" i="2"/>
  <c r="AD71" i="2"/>
  <c r="AE71" i="2" s="1"/>
  <c r="AE70" i="2"/>
  <c r="AD70" i="2"/>
  <c r="AD69" i="2" s="1"/>
  <c r="AC69" i="2"/>
  <c r="AD68" i="2"/>
  <c r="AE68" i="2" s="1"/>
  <c r="AE67" i="2"/>
  <c r="AD67" i="2"/>
  <c r="AD66" i="2"/>
  <c r="AE66" i="2" s="1"/>
  <c r="AD65" i="2"/>
  <c r="AE65" i="2" s="1"/>
  <c r="AC64" i="2"/>
  <c r="AE63" i="2"/>
  <c r="AD63" i="2"/>
  <c r="AE62" i="2"/>
  <c r="AD62" i="2"/>
  <c r="AE61" i="2"/>
  <c r="AD61" i="2"/>
  <c r="AD60" i="2"/>
  <c r="AE60" i="2" s="1"/>
  <c r="AE59" i="2"/>
  <c r="AD59" i="2"/>
  <c r="AE58" i="2"/>
  <c r="AD58" i="2"/>
  <c r="AE57" i="2"/>
  <c r="AD57" i="2"/>
  <c r="AD56" i="2"/>
  <c r="AD55" i="2" s="1"/>
  <c r="AC55" i="2"/>
  <c r="AD54" i="2"/>
  <c r="AE54" i="2" s="1"/>
  <c r="AD53" i="2"/>
  <c r="AE53" i="2" s="1"/>
  <c r="AE52" i="2"/>
  <c r="AD52" i="2"/>
  <c r="AD51" i="2"/>
  <c r="AE51" i="2" s="1"/>
  <c r="AD50" i="2"/>
  <c r="AE50" i="2" s="1"/>
  <c r="AE49" i="2" s="1"/>
  <c r="AC49" i="2"/>
  <c r="AE48" i="2"/>
  <c r="AD48" i="2"/>
  <c r="AE47" i="2"/>
  <c r="AD47" i="2"/>
  <c r="AE46" i="2"/>
  <c r="AD46" i="2"/>
  <c r="AD45" i="2"/>
  <c r="AE45" i="2" s="1"/>
  <c r="AE42" i="2" s="1"/>
  <c r="AE44" i="2"/>
  <c r="AD44" i="2"/>
  <c r="AE43" i="2"/>
  <c r="AD43" i="2"/>
  <c r="AD42" i="2" s="1"/>
  <c r="AC42" i="2"/>
  <c r="AE41" i="2"/>
  <c r="AD41" i="2"/>
  <c r="AD40" i="2"/>
  <c r="AE40" i="2" s="1"/>
  <c r="AD39" i="2"/>
  <c r="AE39" i="2" s="1"/>
  <c r="AD38" i="2"/>
  <c r="AE38" i="2" s="1"/>
  <c r="AE37" i="2"/>
  <c r="AD37" i="2"/>
  <c r="AD36" i="2"/>
  <c r="AE36" i="2" s="1"/>
  <c r="AD35" i="2"/>
  <c r="AE35" i="2" s="1"/>
  <c r="AC34" i="2"/>
  <c r="AE33" i="2"/>
  <c r="AD33" i="2"/>
  <c r="AE32" i="2"/>
  <c r="AD32" i="2"/>
  <c r="AE31" i="2"/>
  <c r="AD31" i="2"/>
  <c r="AD30" i="2"/>
  <c r="AE30" i="2" s="1"/>
  <c r="AE29" i="2"/>
  <c r="AD29" i="2"/>
  <c r="AE28" i="2"/>
  <c r="AD28" i="2"/>
  <c r="AE27" i="2"/>
  <c r="AD27" i="2"/>
  <c r="AD26" i="2"/>
  <c r="AE26" i="2" s="1"/>
  <c r="AE25" i="2"/>
  <c r="AD25" i="2"/>
  <c r="AE24" i="2"/>
  <c r="AD24" i="2"/>
  <c r="AE23" i="2"/>
  <c r="AD23" i="2"/>
  <c r="AD22" i="2"/>
  <c r="AD21" i="2" s="1"/>
  <c r="AC21" i="2"/>
  <c r="AD20" i="2"/>
  <c r="AE20" i="2" s="1"/>
  <c r="AE19" i="2"/>
  <c r="AD19" i="2"/>
  <c r="AE18" i="2"/>
  <c r="AD18" i="2"/>
  <c r="AD17" i="2"/>
  <c r="AE17" i="2" s="1"/>
  <c r="AD16" i="2"/>
  <c r="AE16" i="2" s="1"/>
  <c r="AE15" i="2"/>
  <c r="AD15" i="2"/>
  <c r="AE14" i="2"/>
  <c r="AD14" i="2"/>
  <c r="AD13" i="2" s="1"/>
  <c r="AC13" i="2"/>
  <c r="AE12" i="2"/>
  <c r="AD12" i="2"/>
  <c r="AD11" i="2"/>
  <c r="AE11" i="2" s="1"/>
  <c r="AE10" i="2"/>
  <c r="AD10" i="2"/>
  <c r="AD9" i="2"/>
  <c r="AD8" i="2" s="1"/>
  <c r="AC8" i="2"/>
  <c r="AE7" i="2"/>
  <c r="AD7" i="2"/>
  <c r="Z167" i="2"/>
  <c r="Y167" i="2"/>
  <c r="Y166" i="2"/>
  <c r="Z166" i="2" s="1"/>
  <c r="Y165" i="2"/>
  <c r="Z165" i="2" s="1"/>
  <c r="Y164" i="2"/>
  <c r="Y156" i="2" s="1"/>
  <c r="Z163" i="2"/>
  <c r="Y163" i="2"/>
  <c r="Y162" i="2"/>
  <c r="Z162" i="2" s="1"/>
  <c r="Y161" i="2"/>
  <c r="Z161" i="2" s="1"/>
  <c r="Y160" i="2"/>
  <c r="Z160" i="2" s="1"/>
  <c r="Z159" i="2"/>
  <c r="Y159" i="2"/>
  <c r="Y158" i="2"/>
  <c r="Z158" i="2" s="1"/>
  <c r="Y157" i="2"/>
  <c r="Z157" i="2" s="1"/>
  <c r="X156" i="2"/>
  <c r="Y155" i="2"/>
  <c r="Z155" i="2" s="1"/>
  <c r="Y154" i="2"/>
  <c r="Z154" i="2" s="1"/>
  <c r="Y153" i="2"/>
  <c r="X153" i="2"/>
  <c r="X152" i="2" s="1"/>
  <c r="Y151" i="2"/>
  <c r="Z151" i="2" s="1"/>
  <c r="Z150" i="2"/>
  <c r="Y150" i="2"/>
  <c r="Z149" i="2"/>
  <c r="Y149" i="2"/>
  <c r="Y148" i="2"/>
  <c r="Z148" i="2" s="1"/>
  <c r="Y147" i="2"/>
  <c r="Z147" i="2" s="1"/>
  <c r="Z146" i="2"/>
  <c r="Y146" i="2"/>
  <c r="Z145" i="2"/>
  <c r="Y145" i="2"/>
  <c r="Y144" i="2"/>
  <c r="Z144" i="2" s="1"/>
  <c r="Y143" i="2"/>
  <c r="Z143" i="2" s="1"/>
  <c r="Z142" i="2"/>
  <c r="Y142" i="2"/>
  <c r="Z141" i="2"/>
  <c r="Y141" i="2"/>
  <c r="Y140" i="2"/>
  <c r="Z140" i="2" s="1"/>
  <c r="Y139" i="2"/>
  <c r="Z139" i="2" s="1"/>
  <c r="Z138" i="2"/>
  <c r="Y138" i="2"/>
  <c r="Z137" i="2"/>
  <c r="Y137" i="2"/>
  <c r="Y136" i="2"/>
  <c r="Z136" i="2" s="1"/>
  <c r="Y135" i="2"/>
  <c r="Z135" i="2" s="1"/>
  <c r="Z134" i="2"/>
  <c r="Y134" i="2"/>
  <c r="Z133" i="2"/>
  <c r="Y133" i="2"/>
  <c r="Y132" i="2"/>
  <c r="Z132" i="2" s="1"/>
  <c r="Y131" i="2"/>
  <c r="Z131" i="2" s="1"/>
  <c r="Z130" i="2"/>
  <c r="Y130" i="2"/>
  <c r="Z129" i="2"/>
  <c r="Y129" i="2"/>
  <c r="Y128" i="2"/>
  <c r="Z128" i="2" s="1"/>
  <c r="Y127" i="2"/>
  <c r="Z127" i="2" s="1"/>
  <c r="Z126" i="2"/>
  <c r="Y126" i="2"/>
  <c r="Z125" i="2"/>
  <c r="Y125" i="2"/>
  <c r="Y122" i="2" s="1"/>
  <c r="Y124" i="2"/>
  <c r="Z124" i="2" s="1"/>
  <c r="Y123" i="2"/>
  <c r="Z123" i="2" s="1"/>
  <c r="X122" i="2"/>
  <c r="Z121" i="2"/>
  <c r="Y121" i="2"/>
  <c r="Z120" i="2"/>
  <c r="Y120" i="2"/>
  <c r="Y119" i="2"/>
  <c r="Z119" i="2" s="1"/>
  <c r="Y118" i="2"/>
  <c r="Y115" i="2" s="1"/>
  <c r="Z117" i="2"/>
  <c r="Y117" i="2"/>
  <c r="Z116" i="2"/>
  <c r="Y116" i="2"/>
  <c r="X115" i="2"/>
  <c r="Z114" i="2"/>
  <c r="Y114" i="2"/>
  <c r="Y113" i="2"/>
  <c r="Z113" i="2" s="1"/>
  <c r="Y112" i="2"/>
  <c r="Z112" i="2" s="1"/>
  <c r="Z111" i="2"/>
  <c r="Y111" i="2"/>
  <c r="Z110" i="2"/>
  <c r="Y110" i="2"/>
  <c r="Y109" i="2"/>
  <c r="Z109" i="2" s="1"/>
  <c r="Y108" i="2"/>
  <c r="Z108" i="2" s="1"/>
  <c r="Z107" i="2"/>
  <c r="Y107" i="2"/>
  <c r="Z106" i="2"/>
  <c r="Y106" i="2"/>
  <c r="Y105" i="2"/>
  <c r="Z105" i="2" s="1"/>
  <c r="Y104" i="2"/>
  <c r="Z104" i="2" s="1"/>
  <c r="Z103" i="2"/>
  <c r="Y103" i="2"/>
  <c r="Z102" i="2"/>
  <c r="Y102" i="2"/>
  <c r="Y101" i="2"/>
  <c r="Z101" i="2" s="1"/>
  <c r="Y100" i="2"/>
  <c r="Z100" i="2" s="1"/>
  <c r="Z99" i="2"/>
  <c r="Y99" i="2"/>
  <c r="Z98" i="2"/>
  <c r="Y98" i="2"/>
  <c r="Y97" i="2"/>
  <c r="Z97" i="2" s="1"/>
  <c r="Y96" i="2"/>
  <c r="Z96" i="2" s="1"/>
  <c r="Z95" i="2"/>
  <c r="Y95" i="2"/>
  <c r="Z94" i="2"/>
  <c r="Y94" i="2"/>
  <c r="Y91" i="2" s="1"/>
  <c r="Y93" i="2"/>
  <c r="Z93" i="2" s="1"/>
  <c r="Y92" i="2"/>
  <c r="Z92" i="2" s="1"/>
  <c r="X91" i="2"/>
  <c r="Z90" i="2"/>
  <c r="Y90" i="2"/>
  <c r="Z89" i="2"/>
  <c r="Y89" i="2"/>
  <c r="Y88" i="2"/>
  <c r="Z88" i="2" s="1"/>
  <c r="Y87" i="2"/>
  <c r="Z87" i="2" s="1"/>
  <c r="Z86" i="2"/>
  <c r="Y86" i="2"/>
  <c r="Z85" i="2"/>
  <c r="Y85" i="2"/>
  <c r="Y84" i="2"/>
  <c r="Z84" i="2" s="1"/>
  <c r="Y83" i="2"/>
  <c r="Z83" i="2" s="1"/>
  <c r="Z82" i="2"/>
  <c r="Y82" i="2"/>
  <c r="Z81" i="2"/>
  <c r="Y81" i="2"/>
  <c r="Y80" i="2"/>
  <c r="Z80" i="2" s="1"/>
  <c r="Y79" i="2"/>
  <c r="Z79" i="2" s="1"/>
  <c r="Z78" i="2"/>
  <c r="Y78" i="2"/>
  <c r="Z77" i="2"/>
  <c r="Y77" i="2"/>
  <c r="Y76" i="2"/>
  <c r="Z76" i="2" s="1"/>
  <c r="Y75" i="2"/>
  <c r="Z75" i="2" s="1"/>
  <c r="Z74" i="2"/>
  <c r="Y74" i="2"/>
  <c r="Z73" i="2"/>
  <c r="Y73" i="2"/>
  <c r="Y72" i="2"/>
  <c r="Z72" i="2" s="1"/>
  <c r="Y71" i="2"/>
  <c r="Y69" i="2" s="1"/>
  <c r="Z70" i="2"/>
  <c r="Y70" i="2"/>
  <c r="X69" i="2"/>
  <c r="Z68" i="2"/>
  <c r="Y68" i="2"/>
  <c r="Z67" i="2"/>
  <c r="Y67" i="2"/>
  <c r="Y64" i="2" s="1"/>
  <c r="Y66" i="2"/>
  <c r="Z66" i="2" s="1"/>
  <c r="Y65" i="2"/>
  <c r="Z65" i="2" s="1"/>
  <c r="Z64" i="2" s="1"/>
  <c r="X64" i="2"/>
  <c r="Z63" i="2"/>
  <c r="Y63" i="2"/>
  <c r="Y62" i="2"/>
  <c r="Z62" i="2" s="1"/>
  <c r="Y61" i="2"/>
  <c r="Z61" i="2" s="1"/>
  <c r="Y60" i="2"/>
  <c r="Z60" i="2" s="1"/>
  <c r="Z59" i="2"/>
  <c r="Y59" i="2"/>
  <c r="Y58" i="2"/>
  <c r="Z58" i="2" s="1"/>
  <c r="Y57" i="2"/>
  <c r="Z57" i="2" s="1"/>
  <c r="Y56" i="2"/>
  <c r="Y55" i="2" s="1"/>
  <c r="X55" i="2"/>
  <c r="Y54" i="2"/>
  <c r="Z54" i="2" s="1"/>
  <c r="Z53" i="2"/>
  <c r="Y53" i="2"/>
  <c r="Z52" i="2"/>
  <c r="Y52" i="2"/>
  <c r="Y49" i="2" s="1"/>
  <c r="Y51" i="2"/>
  <c r="Z51" i="2" s="1"/>
  <c r="Y50" i="2"/>
  <c r="Z50" i="2" s="1"/>
  <c r="X49" i="2"/>
  <c r="Z48" i="2"/>
  <c r="Y48" i="2"/>
  <c r="Y47" i="2"/>
  <c r="Z47" i="2" s="1"/>
  <c r="Y46" i="2"/>
  <c r="Z46" i="2" s="1"/>
  <c r="Y45" i="2"/>
  <c r="Y42" i="2" s="1"/>
  <c r="Z44" i="2"/>
  <c r="Y44" i="2"/>
  <c r="Y43" i="2"/>
  <c r="Z43" i="2" s="1"/>
  <c r="X42" i="2"/>
  <c r="Z41" i="2"/>
  <c r="Y41" i="2"/>
  <c r="Y40" i="2"/>
  <c r="Z40" i="2" s="1"/>
  <c r="Y39" i="2"/>
  <c r="Z39" i="2" s="1"/>
  <c r="Z38" i="2"/>
  <c r="Y38" i="2"/>
  <c r="Z37" i="2"/>
  <c r="Y37" i="2"/>
  <c r="Y34" i="2" s="1"/>
  <c r="Y36" i="2"/>
  <c r="Z36" i="2" s="1"/>
  <c r="Y35" i="2"/>
  <c r="Z35" i="2" s="1"/>
  <c r="X34" i="2"/>
  <c r="Z33" i="2"/>
  <c r="Y33" i="2"/>
  <c r="Y32" i="2"/>
  <c r="Z32" i="2" s="1"/>
  <c r="Y31" i="2"/>
  <c r="Z31" i="2" s="1"/>
  <c r="Y30" i="2"/>
  <c r="Z30" i="2" s="1"/>
  <c r="Z29" i="2"/>
  <c r="Y29" i="2"/>
  <c r="Y28" i="2"/>
  <c r="Z28" i="2" s="1"/>
  <c r="Y27" i="2"/>
  <c r="Z27" i="2" s="1"/>
  <c r="Y26" i="2"/>
  <c r="Z26" i="2" s="1"/>
  <c r="Z25" i="2"/>
  <c r="Y25" i="2"/>
  <c r="Y24" i="2"/>
  <c r="Z24" i="2" s="1"/>
  <c r="Y23" i="2"/>
  <c r="Z23" i="2" s="1"/>
  <c r="Y22" i="2"/>
  <c r="Y21" i="2" s="1"/>
  <c r="X21" i="2"/>
  <c r="Z20" i="2"/>
  <c r="Y20" i="2"/>
  <c r="Z19" i="2"/>
  <c r="Y19" i="2"/>
  <c r="Z18" i="2"/>
  <c r="Y18" i="2"/>
  <c r="Z17" i="2"/>
  <c r="Y17" i="2"/>
  <c r="Z16" i="2"/>
  <c r="Y16" i="2"/>
  <c r="Z15" i="2"/>
  <c r="Y15" i="2"/>
  <c r="Z14" i="2"/>
  <c r="Z13" i="2" s="1"/>
  <c r="Y14" i="2"/>
  <c r="Y13" i="2" s="1"/>
  <c r="X13" i="2"/>
  <c r="Y12" i="2"/>
  <c r="Z12" i="2" s="1"/>
  <c r="Y11" i="2"/>
  <c r="Z10" i="2"/>
  <c r="Y10" i="2"/>
  <c r="Z9" i="2"/>
  <c r="X8" i="2"/>
  <c r="X6" i="2" s="1"/>
  <c r="Z7" i="2"/>
  <c r="Y7" i="2"/>
  <c r="T167" i="2"/>
  <c r="U167" i="2" s="1"/>
  <c r="U166" i="2"/>
  <c r="T166" i="2"/>
  <c r="T165" i="2"/>
  <c r="U165" i="2" s="1"/>
  <c r="T164" i="2"/>
  <c r="U164" i="2" s="1"/>
  <c r="T163" i="2"/>
  <c r="U163" i="2" s="1"/>
  <c r="U162" i="2"/>
  <c r="T162" i="2"/>
  <c r="T161" i="2"/>
  <c r="U161" i="2" s="1"/>
  <c r="T160" i="2"/>
  <c r="U160" i="2" s="1"/>
  <c r="T159" i="2"/>
  <c r="U159" i="2" s="1"/>
  <c r="U158" i="2"/>
  <c r="T158" i="2"/>
  <c r="T157" i="2"/>
  <c r="U157" i="2" s="1"/>
  <c r="U156" i="2" s="1"/>
  <c r="S156" i="2"/>
  <c r="T155" i="2"/>
  <c r="U155" i="2" s="1"/>
  <c r="T154" i="2"/>
  <c r="U154" i="2" s="1"/>
  <c r="S153" i="2"/>
  <c r="S152" i="2" s="1"/>
  <c r="T151" i="2"/>
  <c r="U151" i="2" s="1"/>
  <c r="U150" i="2"/>
  <c r="T150" i="2"/>
  <c r="U149" i="2"/>
  <c r="T149" i="2"/>
  <c r="T148" i="2"/>
  <c r="U148" i="2" s="1"/>
  <c r="T147" i="2"/>
  <c r="U147" i="2" s="1"/>
  <c r="U146" i="2"/>
  <c r="T146" i="2"/>
  <c r="U145" i="2"/>
  <c r="T145" i="2"/>
  <c r="T144" i="2"/>
  <c r="U144" i="2" s="1"/>
  <c r="T143" i="2"/>
  <c r="U143" i="2" s="1"/>
  <c r="U142" i="2"/>
  <c r="T142" i="2"/>
  <c r="U141" i="2"/>
  <c r="T141" i="2"/>
  <c r="T140" i="2"/>
  <c r="U140" i="2" s="1"/>
  <c r="T139" i="2"/>
  <c r="U139" i="2" s="1"/>
  <c r="U138" i="2"/>
  <c r="T138" i="2"/>
  <c r="U137" i="2"/>
  <c r="T137" i="2"/>
  <c r="T136" i="2"/>
  <c r="U136" i="2" s="1"/>
  <c r="T135" i="2"/>
  <c r="U135" i="2" s="1"/>
  <c r="U134" i="2"/>
  <c r="T134" i="2"/>
  <c r="U133" i="2"/>
  <c r="T133" i="2"/>
  <c r="T132" i="2"/>
  <c r="U132" i="2" s="1"/>
  <c r="T131" i="2"/>
  <c r="U131" i="2" s="1"/>
  <c r="U130" i="2"/>
  <c r="T130" i="2"/>
  <c r="U129" i="2"/>
  <c r="T129" i="2"/>
  <c r="T128" i="2"/>
  <c r="U128" i="2" s="1"/>
  <c r="T127" i="2"/>
  <c r="U127" i="2" s="1"/>
  <c r="U126" i="2"/>
  <c r="T126" i="2"/>
  <c r="U125" i="2"/>
  <c r="T125" i="2"/>
  <c r="T124" i="2"/>
  <c r="U124" i="2" s="1"/>
  <c r="T123" i="2"/>
  <c r="U123" i="2" s="1"/>
  <c r="S122" i="2"/>
  <c r="T121" i="2"/>
  <c r="U121" i="2" s="1"/>
  <c r="U120" i="2"/>
  <c r="T120" i="2"/>
  <c r="T119" i="2"/>
  <c r="U119" i="2" s="1"/>
  <c r="T118" i="2"/>
  <c r="T115" i="2" s="1"/>
  <c r="T117" i="2"/>
  <c r="U117" i="2" s="1"/>
  <c r="U116" i="2"/>
  <c r="T116" i="2"/>
  <c r="S115" i="2"/>
  <c r="U114" i="2"/>
  <c r="T114" i="2"/>
  <c r="T113" i="2"/>
  <c r="U113" i="2" s="1"/>
  <c r="T112" i="2"/>
  <c r="U112" i="2" s="1"/>
  <c r="U111" i="2"/>
  <c r="T111" i="2"/>
  <c r="U110" i="2"/>
  <c r="T110" i="2"/>
  <c r="T109" i="2"/>
  <c r="U109" i="2" s="1"/>
  <c r="T108" i="2"/>
  <c r="U108" i="2" s="1"/>
  <c r="U107" i="2"/>
  <c r="T107" i="2"/>
  <c r="U106" i="2"/>
  <c r="T106" i="2"/>
  <c r="T105" i="2"/>
  <c r="U105" i="2" s="1"/>
  <c r="T104" i="2"/>
  <c r="U104" i="2" s="1"/>
  <c r="U103" i="2"/>
  <c r="T103" i="2"/>
  <c r="U102" i="2"/>
  <c r="T102" i="2"/>
  <c r="T101" i="2"/>
  <c r="U101" i="2" s="1"/>
  <c r="T100" i="2"/>
  <c r="U100" i="2" s="1"/>
  <c r="U99" i="2"/>
  <c r="T99" i="2"/>
  <c r="U98" i="2"/>
  <c r="T98" i="2"/>
  <c r="T97" i="2"/>
  <c r="U97" i="2" s="1"/>
  <c r="T96" i="2"/>
  <c r="U96" i="2" s="1"/>
  <c r="U95" i="2"/>
  <c r="T95" i="2"/>
  <c r="U94" i="2"/>
  <c r="T94" i="2"/>
  <c r="T93" i="2"/>
  <c r="U93" i="2" s="1"/>
  <c r="T92" i="2"/>
  <c r="U92" i="2" s="1"/>
  <c r="S91" i="2"/>
  <c r="T90" i="2"/>
  <c r="U90" i="2" s="1"/>
  <c r="U89" i="2"/>
  <c r="T89" i="2"/>
  <c r="T88" i="2"/>
  <c r="U88" i="2" s="1"/>
  <c r="T87" i="2"/>
  <c r="U87" i="2" s="1"/>
  <c r="T86" i="2"/>
  <c r="U86" i="2" s="1"/>
  <c r="U85" i="2"/>
  <c r="T85" i="2"/>
  <c r="T84" i="2"/>
  <c r="U84" i="2" s="1"/>
  <c r="T83" i="2"/>
  <c r="U83" i="2" s="1"/>
  <c r="T82" i="2"/>
  <c r="U82" i="2" s="1"/>
  <c r="U81" i="2"/>
  <c r="T81" i="2"/>
  <c r="T80" i="2"/>
  <c r="U80" i="2" s="1"/>
  <c r="T79" i="2"/>
  <c r="U79" i="2" s="1"/>
  <c r="T78" i="2"/>
  <c r="U78" i="2" s="1"/>
  <c r="U77" i="2"/>
  <c r="T77" i="2"/>
  <c r="T76" i="2"/>
  <c r="U76" i="2" s="1"/>
  <c r="T75" i="2"/>
  <c r="U75" i="2" s="1"/>
  <c r="T74" i="2"/>
  <c r="U74" i="2" s="1"/>
  <c r="U73" i="2"/>
  <c r="T73" i="2"/>
  <c r="T72" i="2"/>
  <c r="U72" i="2" s="1"/>
  <c r="T71" i="2"/>
  <c r="U71" i="2" s="1"/>
  <c r="T70" i="2"/>
  <c r="U70" i="2" s="1"/>
  <c r="S69" i="2"/>
  <c r="U68" i="2"/>
  <c r="T68" i="2"/>
  <c r="U67" i="2"/>
  <c r="T67" i="2"/>
  <c r="T66" i="2"/>
  <c r="U66" i="2" s="1"/>
  <c r="T65" i="2"/>
  <c r="U65" i="2" s="1"/>
  <c r="U64" i="2" s="1"/>
  <c r="S64" i="2"/>
  <c r="T63" i="2"/>
  <c r="U63" i="2" s="1"/>
  <c r="U62" i="2"/>
  <c r="T62" i="2"/>
  <c r="T61" i="2"/>
  <c r="U61" i="2" s="1"/>
  <c r="T60" i="2"/>
  <c r="U60" i="2" s="1"/>
  <c r="T59" i="2"/>
  <c r="U59" i="2" s="1"/>
  <c r="U58" i="2"/>
  <c r="T58" i="2"/>
  <c r="T57" i="2"/>
  <c r="U57" i="2" s="1"/>
  <c r="T56" i="2"/>
  <c r="T55" i="2" s="1"/>
  <c r="S55" i="2"/>
  <c r="T54" i="2"/>
  <c r="U54" i="2" s="1"/>
  <c r="U53" i="2"/>
  <c r="T53" i="2"/>
  <c r="U52" i="2"/>
  <c r="T52" i="2"/>
  <c r="T51" i="2"/>
  <c r="U51" i="2" s="1"/>
  <c r="T50" i="2"/>
  <c r="U50" i="2" s="1"/>
  <c r="S49" i="2"/>
  <c r="T48" i="2"/>
  <c r="U48" i="2" s="1"/>
  <c r="U47" i="2"/>
  <c r="T47" i="2"/>
  <c r="T46" i="2"/>
  <c r="U46" i="2" s="1"/>
  <c r="T45" i="2"/>
  <c r="T42" i="2" s="1"/>
  <c r="T44" i="2"/>
  <c r="U44" i="2" s="1"/>
  <c r="U43" i="2"/>
  <c r="T43" i="2"/>
  <c r="S42" i="2"/>
  <c r="U41" i="2"/>
  <c r="T41" i="2"/>
  <c r="T40" i="2"/>
  <c r="U40" i="2" s="1"/>
  <c r="T39" i="2"/>
  <c r="U39" i="2" s="1"/>
  <c r="U38" i="2"/>
  <c r="T38" i="2"/>
  <c r="U37" i="2"/>
  <c r="T37" i="2"/>
  <c r="T36" i="2"/>
  <c r="U36" i="2" s="1"/>
  <c r="T35" i="2"/>
  <c r="U35" i="2" s="1"/>
  <c r="S34" i="2"/>
  <c r="T33" i="2"/>
  <c r="U33" i="2" s="1"/>
  <c r="U32" i="2"/>
  <c r="T32" i="2"/>
  <c r="T31" i="2"/>
  <c r="U31" i="2" s="1"/>
  <c r="T30" i="2"/>
  <c r="U30" i="2" s="1"/>
  <c r="T29" i="2"/>
  <c r="U29" i="2" s="1"/>
  <c r="U28" i="2"/>
  <c r="T28" i="2"/>
  <c r="T27" i="2"/>
  <c r="U27" i="2" s="1"/>
  <c r="T26" i="2"/>
  <c r="U26" i="2" s="1"/>
  <c r="T25" i="2"/>
  <c r="U25" i="2" s="1"/>
  <c r="U24" i="2"/>
  <c r="T24" i="2"/>
  <c r="T23" i="2"/>
  <c r="U23" i="2" s="1"/>
  <c r="T22" i="2"/>
  <c r="T21" i="2" s="1"/>
  <c r="S21" i="2"/>
  <c r="T20" i="2"/>
  <c r="U20" i="2" s="1"/>
  <c r="U19" i="2"/>
  <c r="T19" i="2"/>
  <c r="U18" i="2"/>
  <c r="T18" i="2"/>
  <c r="T17" i="2"/>
  <c r="U17" i="2" s="1"/>
  <c r="T16" i="2"/>
  <c r="T13" i="2" s="1"/>
  <c r="U15" i="2"/>
  <c r="T15" i="2"/>
  <c r="U14" i="2"/>
  <c r="T14" i="2"/>
  <c r="S13" i="2"/>
  <c r="T12" i="2"/>
  <c r="U12" i="2" s="1"/>
  <c r="T11" i="2"/>
  <c r="T10" i="2"/>
  <c r="U10" i="2" s="1"/>
  <c r="T9" i="2"/>
  <c r="U9" i="2" s="1"/>
  <c r="S8" i="2"/>
  <c r="S6" i="2" s="1"/>
  <c r="U7" i="2"/>
  <c r="T7" i="2"/>
  <c r="O151" i="2"/>
  <c r="P151" i="2" s="1"/>
  <c r="N156" i="2"/>
  <c r="N153" i="2"/>
  <c r="N152" i="2" s="1"/>
  <c r="N122" i="2"/>
  <c r="N115" i="2"/>
  <c r="N91" i="2"/>
  <c r="N69" i="2"/>
  <c r="N64" i="2"/>
  <c r="O63" i="2"/>
  <c r="P63" i="2" s="1"/>
  <c r="O62" i="2"/>
  <c r="P62" i="2" s="1"/>
  <c r="N55" i="2"/>
  <c r="N42" i="2"/>
  <c r="N34" i="2"/>
  <c r="N21" i="2"/>
  <c r="O157" i="2"/>
  <c r="O145" i="2"/>
  <c r="P145" i="2" s="1"/>
  <c r="O137" i="2"/>
  <c r="P137" i="2" s="1"/>
  <c r="O133" i="2"/>
  <c r="O125" i="2"/>
  <c r="P125" i="2" s="1"/>
  <c r="O110" i="2"/>
  <c r="P110" i="2" s="1"/>
  <c r="O104" i="2"/>
  <c r="P104" i="2" s="1"/>
  <c r="O88" i="2"/>
  <c r="P88" i="2" s="1"/>
  <c r="O83" i="2"/>
  <c r="O79" i="2"/>
  <c r="O74" i="2"/>
  <c r="P74" i="2" s="1"/>
  <c r="O70" i="2"/>
  <c r="P70" i="2" s="1"/>
  <c r="O61" i="2"/>
  <c r="P61" i="2" s="1"/>
  <c r="O56" i="2"/>
  <c r="P56" i="2" s="1"/>
  <c r="O52" i="2"/>
  <c r="P52" i="2" s="1"/>
  <c r="O47" i="2"/>
  <c r="P47" i="2" s="1"/>
  <c r="O40" i="2"/>
  <c r="O35" i="2"/>
  <c r="O28" i="2"/>
  <c r="P28" i="2" s="1"/>
  <c r="O26" i="2"/>
  <c r="O20" i="2"/>
  <c r="P20" i="2" s="1"/>
  <c r="O16" i="2"/>
  <c r="P16" i="2" s="1"/>
  <c r="O12" i="2"/>
  <c r="N13" i="2"/>
  <c r="O7" i="2"/>
  <c r="P7" i="2" s="1"/>
  <c r="P157" i="2"/>
  <c r="P133" i="2"/>
  <c r="P83" i="2"/>
  <c r="P79" i="2"/>
  <c r="P40" i="2"/>
  <c r="P35" i="2"/>
  <c r="P12" i="2"/>
  <c r="G156" i="2"/>
  <c r="F156" i="2"/>
  <c r="G153" i="2"/>
  <c r="F153" i="2"/>
  <c r="G122" i="2"/>
  <c r="F122" i="2"/>
  <c r="G115" i="2"/>
  <c r="F115" i="2"/>
  <c r="G91" i="2"/>
  <c r="F91" i="2"/>
  <c r="F75" i="2"/>
  <c r="F70" i="2"/>
  <c r="G69" i="2"/>
  <c r="G64" i="2"/>
  <c r="F64" i="2"/>
  <c r="G55" i="2"/>
  <c r="F55" i="2"/>
  <c r="G49" i="2"/>
  <c r="F49" i="2"/>
  <c r="G42" i="2"/>
  <c r="F42" i="2"/>
  <c r="G34" i="2"/>
  <c r="F34" i="2"/>
  <c r="G21" i="2"/>
  <c r="F21" i="2"/>
  <c r="G13" i="2"/>
  <c r="F13" i="2"/>
  <c r="G8" i="2"/>
  <c r="F8" i="2"/>
  <c r="O167" i="2"/>
  <c r="P167" i="2" s="1"/>
  <c r="O166" i="2"/>
  <c r="P166" i="2" s="1"/>
  <c r="O165" i="2"/>
  <c r="P165" i="2" s="1"/>
  <c r="O164" i="2"/>
  <c r="P164" i="2" s="1"/>
  <c r="O163" i="2"/>
  <c r="P163" i="2" s="1"/>
  <c r="O162" i="2"/>
  <c r="P162" i="2" s="1"/>
  <c r="O161" i="2"/>
  <c r="P161" i="2" s="1"/>
  <c r="O160" i="2"/>
  <c r="P160" i="2" s="1"/>
  <c r="O159" i="2"/>
  <c r="P159" i="2" s="1"/>
  <c r="O158" i="2"/>
  <c r="P158" i="2" s="1"/>
  <c r="O155" i="2"/>
  <c r="P155" i="2" s="1"/>
  <c r="O154" i="2"/>
  <c r="P154" i="2" s="1"/>
  <c r="P153" i="2" s="1"/>
  <c r="O150" i="2"/>
  <c r="P150" i="2" s="1"/>
  <c r="O149" i="2"/>
  <c r="P149" i="2" s="1"/>
  <c r="O148" i="2"/>
  <c r="P148" i="2" s="1"/>
  <c r="O147" i="2"/>
  <c r="P147" i="2" s="1"/>
  <c r="O146" i="2"/>
  <c r="P146" i="2" s="1"/>
  <c r="O144" i="2"/>
  <c r="P144" i="2" s="1"/>
  <c r="O143" i="2"/>
  <c r="P143" i="2" s="1"/>
  <c r="O142" i="2"/>
  <c r="P142" i="2" s="1"/>
  <c r="O141" i="2"/>
  <c r="P141" i="2" s="1"/>
  <c r="O140" i="2"/>
  <c r="P140" i="2" s="1"/>
  <c r="O139" i="2"/>
  <c r="P139" i="2" s="1"/>
  <c r="O138" i="2"/>
  <c r="O136" i="2"/>
  <c r="P136" i="2" s="1"/>
  <c r="O135" i="2"/>
  <c r="P135" i="2" s="1"/>
  <c r="O134" i="2"/>
  <c r="P134" i="2" s="1"/>
  <c r="O131" i="2"/>
  <c r="P131" i="2" s="1"/>
  <c r="O130" i="2"/>
  <c r="P130" i="2" s="1"/>
  <c r="O129" i="2"/>
  <c r="P129" i="2" s="1"/>
  <c r="O128" i="2"/>
  <c r="P128" i="2" s="1"/>
  <c r="O127" i="2"/>
  <c r="O126" i="2"/>
  <c r="P126" i="2" s="1"/>
  <c r="O124" i="2"/>
  <c r="P124" i="2" s="1"/>
  <c r="O123" i="2"/>
  <c r="P123" i="2" s="1"/>
  <c r="O121" i="2"/>
  <c r="P121" i="2" s="1"/>
  <c r="O120" i="2"/>
  <c r="P120" i="2" s="1"/>
  <c r="O119" i="2"/>
  <c r="P119" i="2" s="1"/>
  <c r="O118" i="2"/>
  <c r="P118" i="2" s="1"/>
  <c r="O117" i="2"/>
  <c r="P117" i="2" s="1"/>
  <c r="O116" i="2"/>
  <c r="P116" i="2" s="1"/>
  <c r="P115" i="2" s="1"/>
  <c r="O114" i="2"/>
  <c r="P114" i="2" s="1"/>
  <c r="O113" i="2"/>
  <c r="P113" i="2" s="1"/>
  <c r="O112" i="2"/>
  <c r="P112" i="2" s="1"/>
  <c r="O111" i="2"/>
  <c r="P111" i="2" s="1"/>
  <c r="O109" i="2"/>
  <c r="P109" i="2" s="1"/>
  <c r="O108" i="2"/>
  <c r="P108" i="2" s="1"/>
  <c r="O107" i="2"/>
  <c r="P107" i="2" s="1"/>
  <c r="O106" i="2"/>
  <c r="P106" i="2" s="1"/>
  <c r="O105" i="2"/>
  <c r="P105" i="2" s="1"/>
  <c r="O103" i="2"/>
  <c r="P103" i="2" s="1"/>
  <c r="O102" i="2"/>
  <c r="P102" i="2" s="1"/>
  <c r="O101" i="2"/>
  <c r="P101" i="2" s="1"/>
  <c r="O100" i="2"/>
  <c r="P100" i="2" s="1"/>
  <c r="O99" i="2"/>
  <c r="P99" i="2" s="1"/>
  <c r="O98" i="2"/>
  <c r="P98" i="2" s="1"/>
  <c r="O97" i="2"/>
  <c r="P97" i="2" s="1"/>
  <c r="O96" i="2"/>
  <c r="P96" i="2" s="1"/>
  <c r="O95" i="2"/>
  <c r="P95" i="2" s="1"/>
  <c r="O94" i="2"/>
  <c r="P94" i="2" s="1"/>
  <c r="O93" i="2"/>
  <c r="P93" i="2" s="1"/>
  <c r="O92" i="2"/>
  <c r="P92" i="2" s="1"/>
  <c r="O90" i="2"/>
  <c r="P90" i="2" s="1"/>
  <c r="O89" i="2"/>
  <c r="O87" i="2"/>
  <c r="P87" i="2" s="1"/>
  <c r="O86" i="2"/>
  <c r="P86" i="2" s="1"/>
  <c r="O85" i="2"/>
  <c r="P85" i="2" s="1"/>
  <c r="O84" i="2"/>
  <c r="P84" i="2" s="1"/>
  <c r="O82" i="2"/>
  <c r="P82" i="2" s="1"/>
  <c r="O81" i="2"/>
  <c r="P81" i="2" s="1"/>
  <c r="O80" i="2"/>
  <c r="P80" i="2" s="1"/>
  <c r="O78" i="2"/>
  <c r="P78" i="2" s="1"/>
  <c r="O77" i="2"/>
  <c r="P77" i="2" s="1"/>
  <c r="O76" i="2"/>
  <c r="P76" i="2" s="1"/>
  <c r="O75" i="2"/>
  <c r="P73" i="2"/>
  <c r="O73" i="2"/>
  <c r="O72" i="2"/>
  <c r="P72" i="2" s="1"/>
  <c r="O71" i="2"/>
  <c r="P71" i="2" s="1"/>
  <c r="O68" i="2"/>
  <c r="P68" i="2" s="1"/>
  <c r="O67" i="2"/>
  <c r="P67" i="2" s="1"/>
  <c r="O66" i="2"/>
  <c r="P66" i="2" s="1"/>
  <c r="O65" i="2"/>
  <c r="P65" i="2" s="1"/>
  <c r="O60" i="2"/>
  <c r="P60" i="2" s="1"/>
  <c r="O59" i="2"/>
  <c r="P59" i="2" s="1"/>
  <c r="O58" i="2"/>
  <c r="P58" i="2" s="1"/>
  <c r="O57" i="2"/>
  <c r="P57" i="2" s="1"/>
  <c r="O54" i="2"/>
  <c r="P54" i="2" s="1"/>
  <c r="O53" i="2"/>
  <c r="P53" i="2" s="1"/>
  <c r="O51" i="2"/>
  <c r="O49" i="2" s="1"/>
  <c r="O50" i="2"/>
  <c r="P50" i="2" s="1"/>
  <c r="O48" i="2"/>
  <c r="P48" i="2" s="1"/>
  <c r="O46" i="2"/>
  <c r="P46" i="2" s="1"/>
  <c r="O45" i="2"/>
  <c r="P45" i="2" s="1"/>
  <c r="O44" i="2"/>
  <c r="P44" i="2" s="1"/>
  <c r="O43" i="2"/>
  <c r="P43" i="2" s="1"/>
  <c r="P42" i="2" s="1"/>
  <c r="O41" i="2"/>
  <c r="O39" i="2"/>
  <c r="O38" i="2"/>
  <c r="P38" i="2" s="1"/>
  <c r="O37" i="2"/>
  <c r="P37" i="2" s="1"/>
  <c r="O36" i="2"/>
  <c r="P36" i="2" s="1"/>
  <c r="O33" i="2"/>
  <c r="P33" i="2" s="1"/>
  <c r="O32" i="2"/>
  <c r="P32" i="2" s="1"/>
  <c r="O31" i="2"/>
  <c r="P31" i="2" s="1"/>
  <c r="O30" i="2"/>
  <c r="P30" i="2" s="1"/>
  <c r="O29" i="2"/>
  <c r="O27" i="2"/>
  <c r="O25" i="2"/>
  <c r="P25" i="2" s="1"/>
  <c r="O24" i="2"/>
  <c r="P24" i="2" s="1"/>
  <c r="O23" i="2"/>
  <c r="P23" i="2" s="1"/>
  <c r="O22" i="2"/>
  <c r="O19" i="2"/>
  <c r="P19" i="2" s="1"/>
  <c r="O18" i="2"/>
  <c r="O17" i="2"/>
  <c r="P17" i="2" s="1"/>
  <c r="O15" i="2"/>
  <c r="P15" i="2" s="1"/>
  <c r="O14" i="2"/>
  <c r="P14" i="2" s="1"/>
  <c r="O11" i="2"/>
  <c r="P11" i="2" s="1"/>
  <c r="O10" i="2"/>
  <c r="P10" i="2" s="1"/>
  <c r="O9" i="2"/>
  <c r="P9" i="2" s="1"/>
  <c r="AH358" i="1"/>
  <c r="AH355" i="1"/>
  <c r="AH354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0" i="1"/>
  <c r="AD361" i="1"/>
  <c r="AE361" i="1" s="1"/>
  <c r="AE360" i="1" s="1"/>
  <c r="AE359" i="1" s="1"/>
  <c r="AD360" i="1"/>
  <c r="AC360" i="1"/>
  <c r="AD359" i="1"/>
  <c r="AD357" i="1" s="1"/>
  <c r="AD356" i="1" s="1"/>
  <c r="AD353" i="1" s="1"/>
  <c r="AD352" i="1" s="1"/>
  <c r="AC359" i="1"/>
  <c r="AC357" i="1" s="1"/>
  <c r="AD358" i="1"/>
  <c r="AE358" i="1" s="1"/>
  <c r="AE357" i="1" s="1"/>
  <c r="AE356" i="1" s="1"/>
  <c r="AC356" i="1"/>
  <c r="AC353" i="1" s="1"/>
  <c r="AC352" i="1" s="1"/>
  <c r="AD355" i="1"/>
  <c r="AE355" i="1" s="1"/>
  <c r="AD354" i="1"/>
  <c r="AE354" i="1" s="1"/>
  <c r="AD351" i="1"/>
  <c r="AE351" i="1" s="1"/>
  <c r="AD350" i="1"/>
  <c r="AE350" i="1" s="1"/>
  <c r="AD349" i="1"/>
  <c r="AE349" i="1" s="1"/>
  <c r="AD348" i="1"/>
  <c r="AE348" i="1" s="1"/>
  <c r="AD347" i="1"/>
  <c r="AE347" i="1" s="1"/>
  <c r="AD346" i="1"/>
  <c r="AE346" i="1" s="1"/>
  <c r="AD345" i="1"/>
  <c r="AE345" i="1" s="1"/>
  <c r="AD344" i="1"/>
  <c r="AE344" i="1" s="1"/>
  <c r="AD343" i="1"/>
  <c r="AE343" i="1" s="1"/>
  <c r="AD342" i="1"/>
  <c r="AE342" i="1" s="1"/>
  <c r="AD341" i="1"/>
  <c r="AD340" i="1"/>
  <c r="AE340" i="1" s="1"/>
  <c r="AD339" i="1"/>
  <c r="AE339" i="1" s="1"/>
  <c r="AC338" i="1"/>
  <c r="AE337" i="1"/>
  <c r="AD337" i="1"/>
  <c r="AD336" i="1"/>
  <c r="AE336" i="1" s="1"/>
  <c r="AE335" i="1"/>
  <c r="AD335" i="1"/>
  <c r="AD334" i="1"/>
  <c r="AE334" i="1" s="1"/>
  <c r="AE333" i="1"/>
  <c r="AD333" i="1"/>
  <c r="AD332" i="1"/>
  <c r="AE332" i="1" s="1"/>
  <c r="AE331" i="1"/>
  <c r="AD331" i="1"/>
  <c r="AD330" i="1"/>
  <c r="AE330" i="1" s="1"/>
  <c r="AE329" i="1"/>
  <c r="AD329" i="1"/>
  <c r="AD328" i="1"/>
  <c r="AE328" i="1" s="1"/>
  <c r="AE327" i="1"/>
  <c r="AD327" i="1"/>
  <c r="AD326" i="1"/>
  <c r="AE326" i="1" s="1"/>
  <c r="AE325" i="1"/>
  <c r="AD325" i="1"/>
  <c r="AC324" i="1"/>
  <c r="AD323" i="1"/>
  <c r="AE323" i="1" s="1"/>
  <c r="AD322" i="1"/>
  <c r="AE322" i="1" s="1"/>
  <c r="AD321" i="1"/>
  <c r="AE321" i="1" s="1"/>
  <c r="AD320" i="1"/>
  <c r="AE320" i="1" s="1"/>
  <c r="AD319" i="1"/>
  <c r="AE319" i="1" s="1"/>
  <c r="AD318" i="1"/>
  <c r="AE318" i="1" s="1"/>
  <c r="AD317" i="1"/>
  <c r="AE317" i="1" s="1"/>
  <c r="AD316" i="1"/>
  <c r="AE316" i="1" s="1"/>
  <c r="AD315" i="1"/>
  <c r="AE315" i="1" s="1"/>
  <c r="AD314" i="1"/>
  <c r="AE314" i="1" s="1"/>
  <c r="AD313" i="1"/>
  <c r="AE313" i="1" s="1"/>
  <c r="AD312" i="1"/>
  <c r="AE312" i="1" s="1"/>
  <c r="AD311" i="1"/>
  <c r="AE311" i="1" s="1"/>
  <c r="AD310" i="1"/>
  <c r="AE310" i="1" s="1"/>
  <c r="AD309" i="1"/>
  <c r="AE309" i="1" s="1"/>
  <c r="AD308" i="1"/>
  <c r="AE308" i="1" s="1"/>
  <c r="AD307" i="1"/>
  <c r="AE307" i="1" s="1"/>
  <c r="AD306" i="1"/>
  <c r="AE306" i="1" s="1"/>
  <c r="AD305" i="1"/>
  <c r="AE305" i="1" s="1"/>
  <c r="AD304" i="1"/>
  <c r="AE304" i="1" s="1"/>
  <c r="AD303" i="1"/>
  <c r="AE303" i="1" s="1"/>
  <c r="AD302" i="1"/>
  <c r="AD301" i="1"/>
  <c r="AE301" i="1" s="1"/>
  <c r="AD300" i="1"/>
  <c r="AE300" i="1" s="1"/>
  <c r="AC299" i="1"/>
  <c r="AE298" i="1"/>
  <c r="AD298" i="1"/>
  <c r="AD297" i="1"/>
  <c r="AE297" i="1" s="1"/>
  <c r="AE296" i="1"/>
  <c r="AD296" i="1"/>
  <c r="AD295" i="1"/>
  <c r="AE295" i="1" s="1"/>
  <c r="AE294" i="1"/>
  <c r="AD294" i="1"/>
  <c r="AD293" i="1"/>
  <c r="AE293" i="1" s="1"/>
  <c r="AE292" i="1"/>
  <c r="AD292" i="1"/>
  <c r="AD291" i="1"/>
  <c r="AD289" i="1" s="1"/>
  <c r="AE290" i="1"/>
  <c r="AD290" i="1"/>
  <c r="AC289" i="1"/>
  <c r="AD288" i="1"/>
  <c r="AE288" i="1" s="1"/>
  <c r="AD287" i="1"/>
  <c r="AE287" i="1" s="1"/>
  <c r="AD286" i="1"/>
  <c r="AE286" i="1" s="1"/>
  <c r="AD285" i="1"/>
  <c r="AE285" i="1" s="1"/>
  <c r="AD284" i="1"/>
  <c r="AE284" i="1" s="1"/>
  <c r="AD283" i="1"/>
  <c r="AE283" i="1" s="1"/>
  <c r="AD282" i="1"/>
  <c r="AE282" i="1" s="1"/>
  <c r="AD281" i="1"/>
  <c r="AE281" i="1" s="1"/>
  <c r="AD280" i="1"/>
  <c r="AE280" i="1" s="1"/>
  <c r="AE279" i="1" s="1"/>
  <c r="AD279" i="1"/>
  <c r="AC279" i="1"/>
  <c r="AE278" i="1"/>
  <c r="AD278" i="1"/>
  <c r="AE277" i="1"/>
  <c r="AD277" i="1"/>
  <c r="AD276" i="1"/>
  <c r="AE276" i="1" s="1"/>
  <c r="AE275" i="1"/>
  <c r="AD275" i="1"/>
  <c r="AE274" i="1"/>
  <c r="AD274" i="1"/>
  <c r="AE273" i="1"/>
  <c r="AD273" i="1"/>
  <c r="AD272" i="1"/>
  <c r="AE272" i="1" s="1"/>
  <c r="AE271" i="1"/>
  <c r="AD271" i="1"/>
  <c r="AD270" i="1"/>
  <c r="AE270" i="1" s="1"/>
  <c r="AE269" i="1"/>
  <c r="AD269" i="1"/>
  <c r="AD268" i="1"/>
  <c r="AE268" i="1" s="1"/>
  <c r="AE267" i="1"/>
  <c r="AD267" i="1"/>
  <c r="AD266" i="1"/>
  <c r="AE266" i="1" s="1"/>
  <c r="AE265" i="1"/>
  <c r="AD265" i="1"/>
  <c r="AD264" i="1"/>
  <c r="AE264" i="1" s="1"/>
  <c r="AE263" i="1"/>
  <c r="AD263" i="1"/>
  <c r="AD262" i="1"/>
  <c r="AE262" i="1" s="1"/>
  <c r="AE261" i="1"/>
  <c r="AD261" i="1"/>
  <c r="AD260" i="1"/>
  <c r="AE260" i="1" s="1"/>
  <c r="AE259" i="1"/>
  <c r="AD259" i="1"/>
  <c r="AD258" i="1"/>
  <c r="AE258" i="1" s="1"/>
  <c r="AE257" i="1"/>
  <c r="AD257" i="1"/>
  <c r="AD256" i="1"/>
  <c r="AD255" i="1" s="1"/>
  <c r="AC255" i="1"/>
  <c r="AD254" i="1"/>
  <c r="AE254" i="1" s="1"/>
  <c r="AD253" i="1"/>
  <c r="AE253" i="1" s="1"/>
  <c r="AD252" i="1"/>
  <c r="AE252" i="1" s="1"/>
  <c r="AD251" i="1"/>
  <c r="AE251" i="1" s="1"/>
  <c r="AD250" i="1"/>
  <c r="AE250" i="1" s="1"/>
  <c r="AD249" i="1"/>
  <c r="AE249" i="1" s="1"/>
  <c r="AD248" i="1"/>
  <c r="AE248" i="1" s="1"/>
  <c r="AD247" i="1"/>
  <c r="AE247" i="1" s="1"/>
  <c r="AD246" i="1"/>
  <c r="AE246" i="1" s="1"/>
  <c r="AD245" i="1"/>
  <c r="AE245" i="1" s="1"/>
  <c r="AD244" i="1"/>
  <c r="AE244" i="1" s="1"/>
  <c r="AD243" i="1"/>
  <c r="AE243" i="1" s="1"/>
  <c r="AD242" i="1"/>
  <c r="AE242" i="1" s="1"/>
  <c r="AD241" i="1"/>
  <c r="AE241" i="1" s="1"/>
  <c r="AD240" i="1"/>
  <c r="AE240" i="1" s="1"/>
  <c r="AD239" i="1"/>
  <c r="AE239" i="1" s="1"/>
  <c r="AD238" i="1"/>
  <c r="AE238" i="1" s="1"/>
  <c r="AD237" i="1"/>
  <c r="AE237" i="1" s="1"/>
  <c r="AD236" i="1"/>
  <c r="AE236" i="1" s="1"/>
  <c r="AD235" i="1"/>
  <c r="AE235" i="1" s="1"/>
  <c r="AD234" i="1"/>
  <c r="AE234" i="1" s="1"/>
  <c r="AD233" i="1"/>
  <c r="AE233" i="1" s="1"/>
  <c r="AD232" i="1"/>
  <c r="AE232" i="1" s="1"/>
  <c r="AD231" i="1"/>
  <c r="AE231" i="1" s="1"/>
  <c r="AD230" i="1"/>
  <c r="AE230" i="1" s="1"/>
  <c r="AD229" i="1"/>
  <c r="AE229" i="1" s="1"/>
  <c r="AD228" i="1"/>
  <c r="AE228" i="1" s="1"/>
  <c r="AD227" i="1"/>
  <c r="AE227" i="1" s="1"/>
  <c r="AD226" i="1"/>
  <c r="AE226" i="1" s="1"/>
  <c r="AD225" i="1"/>
  <c r="AE225" i="1" s="1"/>
  <c r="AD224" i="1"/>
  <c r="AD221" i="1" s="1"/>
  <c r="AD223" i="1"/>
  <c r="AE223" i="1" s="1"/>
  <c r="AD222" i="1"/>
  <c r="AE222" i="1" s="1"/>
  <c r="AC221" i="1"/>
  <c r="AE220" i="1"/>
  <c r="AD220" i="1"/>
  <c r="AE219" i="1"/>
  <c r="AD219" i="1"/>
  <c r="AE218" i="1"/>
  <c r="AD218" i="1"/>
  <c r="AD217" i="1"/>
  <c r="AE217" i="1" s="1"/>
  <c r="AE216" i="1"/>
  <c r="AD216" i="1"/>
  <c r="AE215" i="1"/>
  <c r="AD215" i="1"/>
  <c r="AE214" i="1"/>
  <c r="AD214" i="1"/>
  <c r="AD213" i="1"/>
  <c r="AE213" i="1" s="1"/>
  <c r="AE212" i="1"/>
  <c r="AD212" i="1"/>
  <c r="AE211" i="1"/>
  <c r="AD211" i="1"/>
  <c r="AE210" i="1"/>
  <c r="AD210" i="1"/>
  <c r="AD209" i="1"/>
  <c r="AC208" i="1"/>
  <c r="AD207" i="1"/>
  <c r="AE207" i="1" s="1"/>
  <c r="AD206" i="1"/>
  <c r="AE206" i="1" s="1"/>
  <c r="AD205" i="1"/>
  <c r="AE205" i="1" s="1"/>
  <c r="AD204" i="1"/>
  <c r="AE204" i="1" s="1"/>
  <c r="AD203" i="1"/>
  <c r="AE203" i="1" s="1"/>
  <c r="AD202" i="1"/>
  <c r="AE202" i="1" s="1"/>
  <c r="AE201" i="1"/>
  <c r="AD201" i="1"/>
  <c r="AD200" i="1"/>
  <c r="AE200" i="1" s="1"/>
  <c r="AD199" i="1"/>
  <c r="AE199" i="1" s="1"/>
  <c r="AD198" i="1"/>
  <c r="AE198" i="1" s="1"/>
  <c r="AD197" i="1"/>
  <c r="AE197" i="1" s="1"/>
  <c r="AD196" i="1"/>
  <c r="AE196" i="1" s="1"/>
  <c r="AD195" i="1"/>
  <c r="AE195" i="1" s="1"/>
  <c r="AD194" i="1"/>
  <c r="AE194" i="1" s="1"/>
  <c r="AD193" i="1"/>
  <c r="AE193" i="1" s="1"/>
  <c r="AD192" i="1"/>
  <c r="AE192" i="1" s="1"/>
  <c r="AD191" i="1"/>
  <c r="AE191" i="1" s="1"/>
  <c r="AD190" i="1"/>
  <c r="AE190" i="1" s="1"/>
  <c r="AD189" i="1"/>
  <c r="AE189" i="1" s="1"/>
  <c r="AD188" i="1"/>
  <c r="AE188" i="1" s="1"/>
  <c r="AD187" i="1"/>
  <c r="AE187" i="1" s="1"/>
  <c r="AD186" i="1"/>
  <c r="AE186" i="1" s="1"/>
  <c r="AD185" i="1"/>
  <c r="AE185" i="1" s="1"/>
  <c r="AD184" i="1"/>
  <c r="AE184" i="1" s="1"/>
  <c r="AD183" i="1"/>
  <c r="AE183" i="1" s="1"/>
  <c r="AD182" i="1"/>
  <c r="AE182" i="1" s="1"/>
  <c r="AE181" i="1"/>
  <c r="AD181" i="1"/>
  <c r="AD180" i="1"/>
  <c r="AE180" i="1" s="1"/>
  <c r="AD179" i="1"/>
  <c r="AE179" i="1" s="1"/>
  <c r="AD178" i="1"/>
  <c r="AE178" i="1" s="1"/>
  <c r="AE177" i="1"/>
  <c r="AD177" i="1"/>
  <c r="AD176" i="1"/>
  <c r="AE176" i="1" s="1"/>
  <c r="AD175" i="1"/>
  <c r="AE175" i="1" s="1"/>
  <c r="AD174" i="1"/>
  <c r="AE174" i="1" s="1"/>
  <c r="AD173" i="1"/>
  <c r="AE173" i="1" s="1"/>
  <c r="AD172" i="1"/>
  <c r="AE172" i="1" s="1"/>
  <c r="AD171" i="1"/>
  <c r="AE171" i="1" s="1"/>
  <c r="AD170" i="1"/>
  <c r="AE170" i="1" s="1"/>
  <c r="AE169" i="1"/>
  <c r="AD169" i="1"/>
  <c r="AD168" i="1"/>
  <c r="AE168" i="1" s="1"/>
  <c r="AD167" i="1"/>
  <c r="AE167" i="1" s="1"/>
  <c r="AD166" i="1"/>
  <c r="AE166" i="1" s="1"/>
  <c r="AD165" i="1"/>
  <c r="AE165" i="1" s="1"/>
  <c r="AD164" i="1"/>
  <c r="AE164" i="1" s="1"/>
  <c r="AD163" i="1"/>
  <c r="AE163" i="1" s="1"/>
  <c r="AD162" i="1"/>
  <c r="AE162" i="1" s="1"/>
  <c r="AD161" i="1"/>
  <c r="AE161" i="1" s="1"/>
  <c r="AD160" i="1"/>
  <c r="AE160" i="1" s="1"/>
  <c r="AD159" i="1"/>
  <c r="AE159" i="1" s="1"/>
  <c r="AD158" i="1"/>
  <c r="AE158" i="1" s="1"/>
  <c r="AD157" i="1"/>
  <c r="AC157" i="1"/>
  <c r="AE156" i="1"/>
  <c r="AD156" i="1"/>
  <c r="AE155" i="1"/>
  <c r="AD155" i="1"/>
  <c r="AD154" i="1"/>
  <c r="AE154" i="1" s="1"/>
  <c r="AE153" i="1"/>
  <c r="AD153" i="1"/>
  <c r="AE152" i="1"/>
  <c r="AD152" i="1"/>
  <c r="AC151" i="1"/>
  <c r="AD150" i="1"/>
  <c r="AE150" i="1" s="1"/>
  <c r="AD149" i="1"/>
  <c r="AE149" i="1" s="1"/>
  <c r="AD148" i="1"/>
  <c r="AE148" i="1" s="1"/>
  <c r="AD147" i="1"/>
  <c r="AE147" i="1" s="1"/>
  <c r="AE146" i="1"/>
  <c r="AD146" i="1"/>
  <c r="AC145" i="1"/>
  <c r="AE144" i="1"/>
  <c r="AD144" i="1"/>
  <c r="AD143" i="1"/>
  <c r="AE143" i="1" s="1"/>
  <c r="AE142" i="1"/>
  <c r="AD142" i="1"/>
  <c r="AE141" i="1"/>
  <c r="AD141" i="1"/>
  <c r="AE140" i="1"/>
  <c r="AD140" i="1"/>
  <c r="AD139" i="1"/>
  <c r="AE138" i="1"/>
  <c r="AD138" i="1"/>
  <c r="AC137" i="1"/>
  <c r="AC133" i="1" s="1"/>
  <c r="AD136" i="1"/>
  <c r="AE136" i="1" s="1"/>
  <c r="AE135" i="1"/>
  <c r="AD135" i="1"/>
  <c r="AD134" i="1"/>
  <c r="AE134" i="1" s="1"/>
  <c r="AD132" i="1"/>
  <c r="AE132" i="1" s="1"/>
  <c r="AE131" i="1"/>
  <c r="AD131" i="1"/>
  <c r="AE130" i="1"/>
  <c r="AD130" i="1"/>
  <c r="AE129" i="1"/>
  <c r="AD129" i="1"/>
  <c r="AD128" i="1"/>
  <c r="AE128" i="1" s="1"/>
  <c r="AE127" i="1"/>
  <c r="AE125" i="1" s="1"/>
  <c r="AD127" i="1"/>
  <c r="AE126" i="1"/>
  <c r="AD126" i="1"/>
  <c r="AD125" i="1" s="1"/>
  <c r="AC125" i="1"/>
  <c r="AE124" i="1"/>
  <c r="AD124" i="1"/>
  <c r="AD123" i="1"/>
  <c r="AE123" i="1" s="1"/>
  <c r="AD122" i="1"/>
  <c r="AE122" i="1" s="1"/>
  <c r="AD121" i="1"/>
  <c r="AE121" i="1" s="1"/>
  <c r="AD120" i="1"/>
  <c r="AE120" i="1" s="1"/>
  <c r="AD119" i="1"/>
  <c r="AE119" i="1" s="1"/>
  <c r="AD118" i="1"/>
  <c r="AE118" i="1" s="1"/>
  <c r="AD117" i="1"/>
  <c r="AE117" i="1" s="1"/>
  <c r="AD116" i="1"/>
  <c r="AE116" i="1" s="1"/>
  <c r="AD115" i="1"/>
  <c r="AE115" i="1" s="1"/>
  <c r="AD114" i="1"/>
  <c r="AE114" i="1" s="1"/>
  <c r="AD113" i="1"/>
  <c r="AE113" i="1" s="1"/>
  <c r="AE112" i="1"/>
  <c r="AD112" i="1"/>
  <c r="AD110" i="1" s="1"/>
  <c r="AD111" i="1"/>
  <c r="AE111" i="1" s="1"/>
  <c r="AC110" i="1"/>
  <c r="AD109" i="1"/>
  <c r="AE109" i="1" s="1"/>
  <c r="AE108" i="1"/>
  <c r="AD108" i="1"/>
  <c r="AE107" i="1"/>
  <c r="AD107" i="1"/>
  <c r="AE106" i="1"/>
  <c r="AD106" i="1"/>
  <c r="AD105" i="1"/>
  <c r="AC104" i="1"/>
  <c r="AD103" i="1"/>
  <c r="AE103" i="1" s="1"/>
  <c r="AD102" i="1"/>
  <c r="AE102" i="1" s="1"/>
  <c r="AE101" i="1"/>
  <c r="AD101" i="1"/>
  <c r="AD100" i="1"/>
  <c r="AE100" i="1" s="1"/>
  <c r="AD99" i="1"/>
  <c r="AE99" i="1" s="1"/>
  <c r="AD98" i="1"/>
  <c r="AE98" i="1" s="1"/>
  <c r="AE97" i="1"/>
  <c r="AD97" i="1"/>
  <c r="AD96" i="1"/>
  <c r="AE96" i="1" s="1"/>
  <c r="AD95" i="1"/>
  <c r="AE95" i="1" s="1"/>
  <c r="AD94" i="1"/>
  <c r="AE94" i="1" s="1"/>
  <c r="AD93" i="1"/>
  <c r="AE93" i="1" s="1"/>
  <c r="AD92" i="1"/>
  <c r="AE92" i="1" s="1"/>
  <c r="AD91" i="1"/>
  <c r="AE91" i="1" s="1"/>
  <c r="AD90" i="1"/>
  <c r="AE90" i="1" s="1"/>
  <c r="AE89" i="1"/>
  <c r="AD89" i="1"/>
  <c r="AD88" i="1" s="1"/>
  <c r="AC88" i="1"/>
  <c r="AE87" i="1"/>
  <c r="AD87" i="1"/>
  <c r="AD86" i="1"/>
  <c r="AE86" i="1" s="1"/>
  <c r="AE85" i="1"/>
  <c r="AD85" i="1"/>
  <c r="AE84" i="1"/>
  <c r="AD84" i="1"/>
  <c r="AC83" i="1"/>
  <c r="AD82" i="1"/>
  <c r="AD81" i="1"/>
  <c r="AE81" i="1" s="1"/>
  <c r="AD80" i="1"/>
  <c r="AE80" i="1" s="1"/>
  <c r="AC79" i="1"/>
  <c r="AC74" i="1" s="1"/>
  <c r="AC70" i="1" s="1"/>
  <c r="AE78" i="1"/>
  <c r="AD78" i="1"/>
  <c r="AE77" i="1"/>
  <c r="AD77" i="1"/>
  <c r="AE76" i="1"/>
  <c r="AD76" i="1"/>
  <c r="AD75" i="1"/>
  <c r="AD73" i="1"/>
  <c r="AE73" i="1" s="1"/>
  <c r="AD72" i="1"/>
  <c r="AE72" i="1" s="1"/>
  <c r="AE71" i="1"/>
  <c r="AD71" i="1"/>
  <c r="AE69" i="1"/>
  <c r="AD69" i="1"/>
  <c r="AD68" i="1"/>
  <c r="AE68" i="1" s="1"/>
  <c r="AE67" i="1"/>
  <c r="AD67" i="1"/>
  <c r="AE66" i="1"/>
  <c r="AD66" i="1"/>
  <c r="AE65" i="1"/>
  <c r="AD65" i="1"/>
  <c r="AD64" i="1"/>
  <c r="AE64" i="1" s="1"/>
  <c r="AE63" i="1"/>
  <c r="AD63" i="1"/>
  <c r="AE62" i="1"/>
  <c r="AE61" i="1" s="1"/>
  <c r="AD62" i="1"/>
  <c r="AC61" i="1"/>
  <c r="AC56" i="1" s="1"/>
  <c r="AC52" i="1" s="1"/>
  <c r="AC47" i="1" s="1"/>
  <c r="AD60" i="1"/>
  <c r="AE60" i="1" s="1"/>
  <c r="AE56" i="1" s="1"/>
  <c r="AD59" i="1"/>
  <c r="AE59" i="1" s="1"/>
  <c r="AD58" i="1"/>
  <c r="AE58" i="1" s="1"/>
  <c r="AD57" i="1"/>
  <c r="AE57" i="1" s="1"/>
  <c r="AE55" i="1"/>
  <c r="AD55" i="1"/>
  <c r="AE54" i="1"/>
  <c r="AD54" i="1"/>
  <c r="AD53" i="1"/>
  <c r="AD51" i="1"/>
  <c r="AE51" i="1" s="1"/>
  <c r="AD50" i="1"/>
  <c r="AE50" i="1" s="1"/>
  <c r="AE49" i="1"/>
  <c r="AD49" i="1"/>
  <c r="AD48" i="1"/>
  <c r="AE48" i="1" s="1"/>
  <c r="AD46" i="1"/>
  <c r="AE46" i="1" s="1"/>
  <c r="AE45" i="1"/>
  <c r="AD45" i="1"/>
  <c r="AE44" i="1"/>
  <c r="AD44" i="1"/>
  <c r="AE43" i="1"/>
  <c r="AD43" i="1"/>
  <c r="AD42" i="1"/>
  <c r="AE41" i="1"/>
  <c r="AD41" i="1"/>
  <c r="AC40" i="1"/>
  <c r="AD39" i="1"/>
  <c r="AE39" i="1" s="1"/>
  <c r="AE38" i="1"/>
  <c r="AD38" i="1"/>
  <c r="AD37" i="1"/>
  <c r="AE37" i="1" s="1"/>
  <c r="AD36" i="1"/>
  <c r="AE36" i="1" s="1"/>
  <c r="AC35" i="1"/>
  <c r="AE34" i="1"/>
  <c r="AD34" i="1"/>
  <c r="AE33" i="1"/>
  <c r="AD33" i="1"/>
  <c r="AE32" i="1"/>
  <c r="AD32" i="1"/>
  <c r="AD31" i="1"/>
  <c r="AE31" i="1" s="1"/>
  <c r="AE30" i="1"/>
  <c r="AD30" i="1"/>
  <c r="AE29" i="1"/>
  <c r="AE28" i="1" s="1"/>
  <c r="AD29" i="1"/>
  <c r="AD28" i="1" s="1"/>
  <c r="AC28" i="1"/>
  <c r="AC26" i="1" s="1"/>
  <c r="AE27" i="1"/>
  <c r="AD27" i="1"/>
  <c r="AE25" i="1"/>
  <c r="AD25" i="1"/>
  <c r="AD24" i="1"/>
  <c r="AE24" i="1" s="1"/>
  <c r="AE23" i="1"/>
  <c r="AD23" i="1"/>
  <c r="AE22" i="1"/>
  <c r="AD22" i="1"/>
  <c r="AE21" i="1"/>
  <c r="AD21" i="1"/>
  <c r="AC20" i="1"/>
  <c r="AC16" i="1" s="1"/>
  <c r="AC12" i="1" s="1"/>
  <c r="AC7" i="1" s="1"/>
  <c r="AC6" i="1" s="1"/>
  <c r="AD19" i="1"/>
  <c r="AE19" i="1" s="1"/>
  <c r="AD18" i="1"/>
  <c r="AE18" i="1" s="1"/>
  <c r="AD17" i="1"/>
  <c r="AE17" i="1" s="1"/>
  <c r="AE15" i="1"/>
  <c r="AD15" i="1"/>
  <c r="AE14" i="1"/>
  <c r="AD14" i="1"/>
  <c r="AD13" i="1"/>
  <c r="AD11" i="1"/>
  <c r="AE11" i="1" s="1"/>
  <c r="AD10" i="1"/>
  <c r="AE10" i="1" s="1"/>
  <c r="AD9" i="1"/>
  <c r="AE9" i="1" s="1"/>
  <c r="AD8" i="1"/>
  <c r="AE8" i="1" s="1"/>
  <c r="Y361" i="1"/>
  <c r="Z361" i="1" s="1"/>
  <c r="Z360" i="1" s="1"/>
  <c r="Z359" i="1" s="1"/>
  <c r="X360" i="1"/>
  <c r="X359" i="1"/>
  <c r="X357" i="1" s="1"/>
  <c r="X356" i="1" s="1"/>
  <c r="X353" i="1" s="1"/>
  <c r="X352" i="1" s="1"/>
  <c r="Y358" i="1"/>
  <c r="Z358" i="1" s="1"/>
  <c r="Y355" i="1"/>
  <c r="Z355" i="1" s="1"/>
  <c r="Z354" i="1"/>
  <c r="Y354" i="1"/>
  <c r="Z351" i="1"/>
  <c r="Y351" i="1"/>
  <c r="Y350" i="1"/>
  <c r="Z350" i="1" s="1"/>
  <c r="Y349" i="1"/>
  <c r="Z349" i="1" s="1"/>
  <c r="Y348" i="1"/>
  <c r="Z348" i="1" s="1"/>
  <c r="Z347" i="1"/>
  <c r="Y347" i="1"/>
  <c r="Y346" i="1"/>
  <c r="Z346" i="1" s="1"/>
  <c r="Y345" i="1"/>
  <c r="Z345" i="1" s="1"/>
  <c r="Y344" i="1"/>
  <c r="Z344" i="1" s="1"/>
  <c r="Z343" i="1"/>
  <c r="Y343" i="1"/>
  <c r="Y342" i="1"/>
  <c r="Z342" i="1" s="1"/>
  <c r="Y341" i="1"/>
  <c r="Y338" i="1" s="1"/>
  <c r="Y340" i="1"/>
  <c r="Z340" i="1" s="1"/>
  <c r="Z339" i="1"/>
  <c r="Y339" i="1"/>
  <c r="X338" i="1"/>
  <c r="Z337" i="1"/>
  <c r="Y337" i="1"/>
  <c r="Y336" i="1"/>
  <c r="Z336" i="1" s="1"/>
  <c r="Z335" i="1"/>
  <c r="Y335" i="1"/>
  <c r="Z334" i="1"/>
  <c r="Y334" i="1"/>
  <c r="Z333" i="1"/>
  <c r="Y333" i="1"/>
  <c r="Y332" i="1"/>
  <c r="Z332" i="1" s="1"/>
  <c r="Y331" i="1"/>
  <c r="Z331" i="1" s="1"/>
  <c r="Z330" i="1"/>
  <c r="Y330" i="1"/>
  <c r="Z329" i="1"/>
  <c r="Y329" i="1"/>
  <c r="Y328" i="1"/>
  <c r="Z328" i="1" s="1"/>
  <c r="Y327" i="1"/>
  <c r="Z327" i="1" s="1"/>
  <c r="Z326" i="1"/>
  <c r="Y326" i="1"/>
  <c r="Z325" i="1"/>
  <c r="Y325" i="1"/>
  <c r="Y324" i="1" s="1"/>
  <c r="X324" i="1"/>
  <c r="Y323" i="1"/>
  <c r="Z323" i="1" s="1"/>
  <c r="Y322" i="1"/>
  <c r="Z322" i="1" s="1"/>
  <c r="Y321" i="1"/>
  <c r="Z321" i="1" s="1"/>
  <c r="Z320" i="1"/>
  <c r="Y320" i="1"/>
  <c r="Y319" i="1"/>
  <c r="Z319" i="1" s="1"/>
  <c r="Y318" i="1"/>
  <c r="Z318" i="1" s="1"/>
  <c r="Y317" i="1"/>
  <c r="Z317" i="1" s="1"/>
  <c r="Z316" i="1"/>
  <c r="Y316" i="1"/>
  <c r="Y315" i="1"/>
  <c r="Z315" i="1" s="1"/>
  <c r="Y314" i="1"/>
  <c r="Z314" i="1" s="1"/>
  <c r="Y313" i="1"/>
  <c r="Z313" i="1" s="1"/>
  <c r="Z312" i="1"/>
  <c r="Y312" i="1"/>
  <c r="Y311" i="1"/>
  <c r="Z311" i="1" s="1"/>
  <c r="Y310" i="1"/>
  <c r="Z310" i="1" s="1"/>
  <c r="Y309" i="1"/>
  <c r="Z309" i="1" s="1"/>
  <c r="Z308" i="1"/>
  <c r="Y308" i="1"/>
  <c r="Y307" i="1"/>
  <c r="Z307" i="1" s="1"/>
  <c r="Y306" i="1"/>
  <c r="Z306" i="1" s="1"/>
  <c r="Y305" i="1"/>
  <c r="Z305" i="1" s="1"/>
  <c r="Z304" i="1"/>
  <c r="Y304" i="1"/>
  <c r="Y303" i="1"/>
  <c r="Z303" i="1" s="1"/>
  <c r="Y302" i="1"/>
  <c r="Y299" i="1" s="1"/>
  <c r="Y301" i="1"/>
  <c r="Z301" i="1" s="1"/>
  <c r="Z300" i="1"/>
  <c r="Y300" i="1"/>
  <c r="X299" i="1"/>
  <c r="Z298" i="1"/>
  <c r="Y298" i="1"/>
  <c r="Z297" i="1"/>
  <c r="Y297" i="1"/>
  <c r="Z296" i="1"/>
  <c r="Y296" i="1"/>
  <c r="Z295" i="1"/>
  <c r="Y295" i="1"/>
  <c r="Z294" i="1"/>
  <c r="Y294" i="1"/>
  <c r="Y293" i="1"/>
  <c r="Z293" i="1" s="1"/>
  <c r="Z292" i="1"/>
  <c r="Y292" i="1"/>
  <c r="Z291" i="1"/>
  <c r="Y291" i="1"/>
  <c r="Z290" i="1"/>
  <c r="Y290" i="1"/>
  <c r="Y289" i="1" s="1"/>
  <c r="X289" i="1"/>
  <c r="Y288" i="1"/>
  <c r="Z288" i="1" s="1"/>
  <c r="Y287" i="1"/>
  <c r="Z287" i="1" s="1"/>
  <c r="Y286" i="1"/>
  <c r="Z286" i="1" s="1"/>
  <c r="Z285" i="1"/>
  <c r="Y285" i="1"/>
  <c r="Y284" i="1"/>
  <c r="Z284" i="1" s="1"/>
  <c r="Y283" i="1"/>
  <c r="Z283" i="1" s="1"/>
  <c r="Y282" i="1"/>
  <c r="Z282" i="1" s="1"/>
  <c r="Z281" i="1"/>
  <c r="Y281" i="1"/>
  <c r="Y280" i="1"/>
  <c r="Z280" i="1" s="1"/>
  <c r="Y279" i="1"/>
  <c r="X279" i="1"/>
  <c r="Y278" i="1"/>
  <c r="Z278" i="1" s="1"/>
  <c r="Y277" i="1"/>
  <c r="Z277" i="1" s="1"/>
  <c r="Z276" i="1"/>
  <c r="Y276" i="1"/>
  <c r="Z275" i="1"/>
  <c r="Y275" i="1"/>
  <c r="Y274" i="1"/>
  <c r="Z274" i="1" s="1"/>
  <c r="Y273" i="1"/>
  <c r="Z273" i="1" s="1"/>
  <c r="Z272" i="1"/>
  <c r="Y272" i="1"/>
  <c r="Z271" i="1"/>
  <c r="Y271" i="1"/>
  <c r="Y270" i="1"/>
  <c r="Z270" i="1" s="1"/>
  <c r="Y269" i="1"/>
  <c r="Z269" i="1" s="1"/>
  <c r="Z268" i="1"/>
  <c r="Y268" i="1"/>
  <c r="Z267" i="1"/>
  <c r="Y267" i="1"/>
  <c r="Y266" i="1"/>
  <c r="Z266" i="1" s="1"/>
  <c r="Y265" i="1"/>
  <c r="Z265" i="1" s="1"/>
  <c r="Z264" i="1"/>
  <c r="Y264" i="1"/>
  <c r="Z263" i="1"/>
  <c r="Y263" i="1"/>
  <c r="Y262" i="1"/>
  <c r="Z262" i="1" s="1"/>
  <c r="Y261" i="1"/>
  <c r="Z261" i="1" s="1"/>
  <c r="Z260" i="1"/>
  <c r="Y260" i="1"/>
  <c r="Z259" i="1"/>
  <c r="Y259" i="1"/>
  <c r="Y258" i="1"/>
  <c r="Z258" i="1" s="1"/>
  <c r="Y257" i="1"/>
  <c r="Z257" i="1" s="1"/>
  <c r="Z255" i="1" s="1"/>
  <c r="Z256" i="1"/>
  <c r="Y256" i="1"/>
  <c r="Y255" i="1"/>
  <c r="X255" i="1"/>
  <c r="Z254" i="1"/>
  <c r="Y254" i="1"/>
  <c r="Y253" i="1"/>
  <c r="Z253" i="1" s="1"/>
  <c r="Y252" i="1"/>
  <c r="Z252" i="1" s="1"/>
  <c r="Z251" i="1"/>
  <c r="Y251" i="1"/>
  <c r="Z250" i="1"/>
  <c r="Y250" i="1"/>
  <c r="Y249" i="1"/>
  <c r="Z249" i="1" s="1"/>
  <c r="Y248" i="1"/>
  <c r="Z248" i="1" s="1"/>
  <c r="Z247" i="1"/>
  <c r="Y247" i="1"/>
  <c r="Z246" i="1"/>
  <c r="Y246" i="1"/>
  <c r="Y245" i="1"/>
  <c r="Z245" i="1" s="1"/>
  <c r="Y244" i="1"/>
  <c r="Z244" i="1" s="1"/>
  <c r="Z243" i="1"/>
  <c r="Y243" i="1"/>
  <c r="Z242" i="1"/>
  <c r="Y242" i="1"/>
  <c r="Y241" i="1"/>
  <c r="Z241" i="1" s="1"/>
  <c r="Y240" i="1"/>
  <c r="Z240" i="1" s="1"/>
  <c r="Z239" i="1"/>
  <c r="Y239" i="1"/>
  <c r="Z238" i="1"/>
  <c r="Y238" i="1"/>
  <c r="Y237" i="1"/>
  <c r="Z237" i="1" s="1"/>
  <c r="Y236" i="1"/>
  <c r="Z236" i="1" s="1"/>
  <c r="Z235" i="1"/>
  <c r="Y235" i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Y221" i="1" s="1"/>
  <c r="Y223" i="1"/>
  <c r="Z223" i="1" s="1"/>
  <c r="Y222" i="1"/>
  <c r="Z222" i="1" s="1"/>
  <c r="X221" i="1"/>
  <c r="Z220" i="1"/>
  <c r="Y220" i="1"/>
  <c r="Z219" i="1"/>
  <c r="Y219" i="1"/>
  <c r="Z218" i="1"/>
  <c r="Y218" i="1"/>
  <c r="Z217" i="1"/>
  <c r="Y217" i="1"/>
  <c r="Z216" i="1"/>
  <c r="Y216" i="1"/>
  <c r="Z215" i="1"/>
  <c r="Y215" i="1"/>
  <c r="Z214" i="1"/>
  <c r="Y214" i="1"/>
  <c r="Z213" i="1"/>
  <c r="Y213" i="1"/>
  <c r="Z212" i="1"/>
  <c r="Y212" i="1"/>
  <c r="Z211" i="1"/>
  <c r="Y211" i="1"/>
  <c r="Z210" i="1"/>
  <c r="Y210" i="1"/>
  <c r="Z209" i="1"/>
  <c r="Y209" i="1"/>
  <c r="Z208" i="1"/>
  <c r="Y208" i="1"/>
  <c r="X208" i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Y157" i="1" s="1"/>
  <c r="Y160" i="1"/>
  <c r="Z160" i="1" s="1"/>
  <c r="Y159" i="1"/>
  <c r="Z159" i="1" s="1"/>
  <c r="Y158" i="1"/>
  <c r="Z158" i="1" s="1"/>
  <c r="X157" i="1"/>
  <c r="Z156" i="1"/>
  <c r="Y156" i="1"/>
  <c r="Z155" i="1"/>
  <c r="Y155" i="1"/>
  <c r="Z154" i="1"/>
  <c r="Y154" i="1"/>
  <c r="Z153" i="1"/>
  <c r="Y153" i="1"/>
  <c r="Z152" i="1"/>
  <c r="Z151" i="1" s="1"/>
  <c r="Y152" i="1"/>
  <c r="Y151" i="1" s="1"/>
  <c r="X151" i="1"/>
  <c r="Y150" i="1"/>
  <c r="Z150" i="1" s="1"/>
  <c r="Y149" i="1"/>
  <c r="Z149" i="1" s="1"/>
  <c r="Y148" i="1"/>
  <c r="Z148" i="1" s="1"/>
  <c r="Y147" i="1"/>
  <c r="Z147" i="1" s="1"/>
  <c r="Y146" i="1"/>
  <c r="Y145" i="1" s="1"/>
  <c r="X145" i="1"/>
  <c r="Z144" i="1"/>
  <c r="Y144" i="1"/>
  <c r="Z143" i="1"/>
  <c r="Y143" i="1"/>
  <c r="Z142" i="1"/>
  <c r="Y142" i="1"/>
  <c r="Z141" i="1"/>
  <c r="Y141" i="1"/>
  <c r="Z140" i="1"/>
  <c r="Y140" i="1"/>
  <c r="Z139" i="1"/>
  <c r="Y139" i="1"/>
  <c r="Z138" i="1"/>
  <c r="Z137" i="1" s="1"/>
  <c r="Y138" i="1"/>
  <c r="Y137" i="1" s="1"/>
  <c r="X137" i="1"/>
  <c r="X133" i="1" s="1"/>
  <c r="Y136" i="1"/>
  <c r="Z136" i="1" s="1"/>
  <c r="Y135" i="1"/>
  <c r="Z135" i="1" s="1"/>
  <c r="Y134" i="1"/>
  <c r="Z134" i="1" s="1"/>
  <c r="Z132" i="1"/>
  <c r="Y132" i="1"/>
  <c r="Z131" i="1"/>
  <c r="Y131" i="1"/>
  <c r="Z130" i="1"/>
  <c r="Y130" i="1"/>
  <c r="Z129" i="1"/>
  <c r="Y129" i="1"/>
  <c r="Z128" i="1"/>
  <c r="Y128" i="1"/>
  <c r="Z127" i="1"/>
  <c r="Z125" i="1" s="1"/>
  <c r="Y127" i="1"/>
  <c r="Z126" i="1"/>
  <c r="Y126" i="1"/>
  <c r="Y125" i="1" s="1"/>
  <c r="X125" i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Y110" i="1" s="1"/>
  <c r="Y111" i="1"/>
  <c r="Z111" i="1" s="1"/>
  <c r="X110" i="1"/>
  <c r="Z109" i="1"/>
  <c r="Y109" i="1"/>
  <c r="Z108" i="1"/>
  <c r="Y108" i="1"/>
  <c r="Z107" i="1"/>
  <c r="Y107" i="1"/>
  <c r="Z106" i="1"/>
  <c r="Y106" i="1"/>
  <c r="Z105" i="1"/>
  <c r="Y105" i="1"/>
  <c r="Z104" i="1"/>
  <c r="Y104" i="1"/>
  <c r="X104" i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Y88" i="1" s="1"/>
  <c r="X88" i="1"/>
  <c r="Z87" i="1"/>
  <c r="Y87" i="1"/>
  <c r="Z86" i="1"/>
  <c r="Y86" i="1"/>
  <c r="Z85" i="1"/>
  <c r="Y85" i="1"/>
  <c r="Z84" i="1"/>
  <c r="Y84" i="1"/>
  <c r="X83" i="1"/>
  <c r="X79" i="1" s="1"/>
  <c r="X74" i="1" s="1"/>
  <c r="X70" i="1" s="1"/>
  <c r="Y82" i="1"/>
  <c r="Z82" i="1" s="1"/>
  <c r="Y81" i="1"/>
  <c r="Z81" i="1" s="1"/>
  <c r="Y80" i="1"/>
  <c r="Z80" i="1" s="1"/>
  <c r="Z78" i="1"/>
  <c r="Y78" i="1"/>
  <c r="Z77" i="1"/>
  <c r="Y77" i="1"/>
  <c r="Z76" i="1"/>
  <c r="Y76" i="1"/>
  <c r="Z75" i="1"/>
  <c r="Y75" i="1"/>
  <c r="Y73" i="1"/>
  <c r="Z73" i="1" s="1"/>
  <c r="Y72" i="1"/>
  <c r="Z72" i="1" s="1"/>
  <c r="Y71" i="1"/>
  <c r="Z69" i="1"/>
  <c r="Y69" i="1"/>
  <c r="Z68" i="1"/>
  <c r="Y68" i="1"/>
  <c r="Z67" i="1"/>
  <c r="Y67" i="1"/>
  <c r="Z66" i="1"/>
  <c r="Y66" i="1"/>
  <c r="Z65" i="1"/>
  <c r="Y65" i="1"/>
  <c r="Z64" i="1"/>
  <c r="Y64" i="1"/>
  <c r="Z63" i="1"/>
  <c r="Z61" i="1" s="1"/>
  <c r="Y63" i="1"/>
  <c r="Y61" i="1" s="1"/>
  <c r="Z62" i="1"/>
  <c r="Y62" i="1"/>
  <c r="X61" i="1"/>
  <c r="X56" i="1" s="1"/>
  <c r="X52" i="1" s="1"/>
  <c r="X47" i="1" s="1"/>
  <c r="Y60" i="1"/>
  <c r="Y59" i="1"/>
  <c r="Z59" i="1" s="1"/>
  <c r="Y58" i="1"/>
  <c r="Z58" i="1" s="1"/>
  <c r="Y57" i="1"/>
  <c r="Z57" i="1" s="1"/>
  <c r="Z55" i="1"/>
  <c r="Y55" i="1"/>
  <c r="Z54" i="1"/>
  <c r="Y54" i="1"/>
  <c r="Z53" i="1"/>
  <c r="Y53" i="1"/>
  <c r="Y51" i="1"/>
  <c r="Z51" i="1" s="1"/>
  <c r="Y50" i="1"/>
  <c r="Z50" i="1" s="1"/>
  <c r="Y49" i="1"/>
  <c r="Y48" i="1"/>
  <c r="Z48" i="1" s="1"/>
  <c r="Z46" i="1"/>
  <c r="Y46" i="1"/>
  <c r="Z45" i="1"/>
  <c r="Y45" i="1"/>
  <c r="Z44" i="1"/>
  <c r="Y44" i="1"/>
  <c r="Y43" i="1"/>
  <c r="Z43" i="1" s="1"/>
  <c r="Z42" i="1"/>
  <c r="Y42" i="1"/>
  <c r="Z41" i="1"/>
  <c r="Z40" i="1" s="1"/>
  <c r="Y41" i="1"/>
  <c r="Y40" i="1" s="1"/>
  <c r="X40" i="1"/>
  <c r="X35" i="1" s="1"/>
  <c r="Z39" i="1"/>
  <c r="Y39" i="1"/>
  <c r="Y38" i="1"/>
  <c r="Z38" i="1" s="1"/>
  <c r="Y37" i="1"/>
  <c r="Z37" i="1" s="1"/>
  <c r="Y36" i="1"/>
  <c r="Z36" i="1" s="1"/>
  <c r="Z35" i="1" s="1"/>
  <c r="Z34" i="1"/>
  <c r="Y34" i="1"/>
  <c r="Y33" i="1"/>
  <c r="Z33" i="1" s="1"/>
  <c r="Y32" i="1"/>
  <c r="Z32" i="1" s="1"/>
  <c r="Y31" i="1"/>
  <c r="Z31" i="1" s="1"/>
  <c r="Z30" i="1"/>
  <c r="Y30" i="1"/>
  <c r="Y29" i="1"/>
  <c r="Z29" i="1" s="1"/>
  <c r="Z28" i="1" s="1"/>
  <c r="Y28" i="1"/>
  <c r="X28" i="1"/>
  <c r="Y27" i="1"/>
  <c r="Y26" i="1" s="1"/>
  <c r="X26" i="1"/>
  <c r="Y25" i="1"/>
  <c r="Z25" i="1" s="1"/>
  <c r="Y24" i="1"/>
  <c r="Z24" i="1" s="1"/>
  <c r="Z23" i="1"/>
  <c r="Y23" i="1"/>
  <c r="Y22" i="1"/>
  <c r="Z22" i="1" s="1"/>
  <c r="Z21" i="1"/>
  <c r="Y21" i="1"/>
  <c r="Y20" i="1" s="1"/>
  <c r="Y16" i="1" s="1"/>
  <c r="X20" i="1"/>
  <c r="X16" i="1" s="1"/>
  <c r="X12" i="1" s="1"/>
  <c r="X7" i="1" s="1"/>
  <c r="Y19" i="1"/>
  <c r="Z19" i="1" s="1"/>
  <c r="Y18" i="1"/>
  <c r="Z18" i="1" s="1"/>
  <c r="Z17" i="1"/>
  <c r="Y17" i="1"/>
  <c r="Y15" i="1"/>
  <c r="Z15" i="1" s="1"/>
  <c r="Z14" i="1"/>
  <c r="Y14" i="1"/>
  <c r="Y13" i="1"/>
  <c r="Y11" i="1"/>
  <c r="Z11" i="1" s="1"/>
  <c r="Z10" i="1"/>
  <c r="Y10" i="1"/>
  <c r="Y9" i="1"/>
  <c r="Y8" i="1"/>
  <c r="Z8" i="1" s="1"/>
  <c r="U361" i="1"/>
  <c r="U360" i="1" s="1"/>
  <c r="U359" i="1" s="1"/>
  <c r="T361" i="1"/>
  <c r="T360" i="1" s="1"/>
  <c r="T359" i="1" s="1"/>
  <c r="S360" i="1"/>
  <c r="S359" i="1"/>
  <c r="S357" i="1" s="1"/>
  <c r="S356" i="1" s="1"/>
  <c r="S353" i="1" s="1"/>
  <c r="S352" i="1" s="1"/>
  <c r="U358" i="1"/>
  <c r="U357" i="1" s="1"/>
  <c r="U356" i="1" s="1"/>
  <c r="T358" i="1"/>
  <c r="T357" i="1" s="1"/>
  <c r="T356" i="1" s="1"/>
  <c r="U355" i="1"/>
  <c r="T355" i="1"/>
  <c r="T353" i="1" s="1"/>
  <c r="T352" i="1" s="1"/>
  <c r="U354" i="1"/>
  <c r="T354" i="1"/>
  <c r="U351" i="1"/>
  <c r="T351" i="1"/>
  <c r="T350" i="1"/>
  <c r="U350" i="1" s="1"/>
  <c r="T349" i="1"/>
  <c r="U349" i="1" s="1"/>
  <c r="U348" i="1"/>
  <c r="T348" i="1"/>
  <c r="U347" i="1"/>
  <c r="T347" i="1"/>
  <c r="T346" i="1"/>
  <c r="U346" i="1" s="1"/>
  <c r="T345" i="1"/>
  <c r="U345" i="1" s="1"/>
  <c r="U344" i="1"/>
  <c r="T344" i="1"/>
  <c r="U343" i="1"/>
  <c r="T343" i="1"/>
  <c r="T342" i="1"/>
  <c r="U342" i="1" s="1"/>
  <c r="T341" i="1"/>
  <c r="U341" i="1" s="1"/>
  <c r="U340" i="1"/>
  <c r="T340" i="1"/>
  <c r="T338" i="1" s="1"/>
  <c r="U339" i="1"/>
  <c r="U338" i="1" s="1"/>
  <c r="T339" i="1"/>
  <c r="S338" i="1"/>
  <c r="T337" i="1"/>
  <c r="U337" i="1" s="1"/>
  <c r="U336" i="1"/>
  <c r="T336" i="1"/>
  <c r="U335" i="1"/>
  <c r="T335" i="1"/>
  <c r="U334" i="1"/>
  <c r="T334" i="1"/>
  <c r="T333" i="1"/>
  <c r="U333" i="1" s="1"/>
  <c r="U332" i="1"/>
  <c r="T332" i="1"/>
  <c r="U331" i="1"/>
  <c r="T331" i="1"/>
  <c r="U330" i="1"/>
  <c r="T330" i="1"/>
  <c r="T329" i="1"/>
  <c r="U329" i="1" s="1"/>
  <c r="U328" i="1"/>
  <c r="T328" i="1"/>
  <c r="U327" i="1"/>
  <c r="T327" i="1"/>
  <c r="U326" i="1"/>
  <c r="T326" i="1"/>
  <c r="T325" i="1"/>
  <c r="T324" i="1" s="1"/>
  <c r="S324" i="1"/>
  <c r="T323" i="1"/>
  <c r="U323" i="1" s="1"/>
  <c r="T322" i="1"/>
  <c r="U322" i="1" s="1"/>
  <c r="U321" i="1"/>
  <c r="T321" i="1"/>
  <c r="U320" i="1"/>
  <c r="T320" i="1"/>
  <c r="T319" i="1"/>
  <c r="U319" i="1" s="1"/>
  <c r="T318" i="1"/>
  <c r="U318" i="1" s="1"/>
  <c r="U317" i="1"/>
  <c r="T317" i="1"/>
  <c r="U316" i="1"/>
  <c r="T316" i="1"/>
  <c r="T315" i="1"/>
  <c r="U315" i="1" s="1"/>
  <c r="T314" i="1"/>
  <c r="U314" i="1" s="1"/>
  <c r="U313" i="1"/>
  <c r="T313" i="1"/>
  <c r="U312" i="1"/>
  <c r="T312" i="1"/>
  <c r="T311" i="1"/>
  <c r="U311" i="1" s="1"/>
  <c r="T310" i="1"/>
  <c r="U310" i="1" s="1"/>
  <c r="U309" i="1"/>
  <c r="T309" i="1"/>
  <c r="T308" i="1"/>
  <c r="U308" i="1" s="1"/>
  <c r="T307" i="1"/>
  <c r="U307" i="1" s="1"/>
  <c r="T306" i="1"/>
  <c r="U306" i="1" s="1"/>
  <c r="U305" i="1"/>
  <c r="T305" i="1"/>
  <c r="T304" i="1"/>
  <c r="U304" i="1" s="1"/>
  <c r="T303" i="1"/>
  <c r="U303" i="1" s="1"/>
  <c r="T302" i="1"/>
  <c r="U302" i="1" s="1"/>
  <c r="U301" i="1"/>
  <c r="T301" i="1"/>
  <c r="T299" i="1" s="1"/>
  <c r="T300" i="1"/>
  <c r="U300" i="1" s="1"/>
  <c r="U299" i="1" s="1"/>
  <c r="S299" i="1"/>
  <c r="T298" i="1"/>
  <c r="U298" i="1" s="1"/>
  <c r="U297" i="1"/>
  <c r="T297" i="1"/>
  <c r="U296" i="1"/>
  <c r="T296" i="1"/>
  <c r="U295" i="1"/>
  <c r="T295" i="1"/>
  <c r="T294" i="1"/>
  <c r="U294" i="1" s="1"/>
  <c r="U293" i="1"/>
  <c r="T293" i="1"/>
  <c r="U292" i="1"/>
  <c r="T292" i="1"/>
  <c r="U291" i="1"/>
  <c r="T291" i="1"/>
  <c r="T290" i="1"/>
  <c r="T289" i="1" s="1"/>
  <c r="S289" i="1"/>
  <c r="T288" i="1"/>
  <c r="U288" i="1" s="1"/>
  <c r="T287" i="1"/>
  <c r="U287" i="1" s="1"/>
  <c r="U286" i="1"/>
  <c r="T286" i="1"/>
  <c r="T285" i="1"/>
  <c r="U285" i="1" s="1"/>
  <c r="T284" i="1"/>
  <c r="U284" i="1" s="1"/>
  <c r="T283" i="1"/>
  <c r="U283" i="1" s="1"/>
  <c r="U282" i="1"/>
  <c r="T282" i="1"/>
  <c r="T279" i="1" s="1"/>
  <c r="T281" i="1"/>
  <c r="U281" i="1" s="1"/>
  <c r="T280" i="1"/>
  <c r="U280" i="1" s="1"/>
  <c r="S279" i="1"/>
  <c r="U278" i="1"/>
  <c r="T278" i="1"/>
  <c r="U277" i="1"/>
  <c r="T277" i="1"/>
  <c r="U276" i="1"/>
  <c r="T276" i="1"/>
  <c r="T275" i="1"/>
  <c r="U275" i="1" s="1"/>
  <c r="U274" i="1"/>
  <c r="T274" i="1"/>
  <c r="U273" i="1"/>
  <c r="T273" i="1"/>
  <c r="U272" i="1"/>
  <c r="T272" i="1"/>
  <c r="T271" i="1"/>
  <c r="U271" i="1" s="1"/>
  <c r="U270" i="1"/>
  <c r="T270" i="1"/>
  <c r="T269" i="1"/>
  <c r="U269" i="1" s="1"/>
  <c r="U268" i="1"/>
  <c r="T268" i="1"/>
  <c r="T267" i="1"/>
  <c r="U267" i="1" s="1"/>
  <c r="U266" i="1"/>
  <c r="T266" i="1"/>
  <c r="T265" i="1"/>
  <c r="U265" i="1" s="1"/>
  <c r="U264" i="1"/>
  <c r="T264" i="1"/>
  <c r="T263" i="1"/>
  <c r="U263" i="1" s="1"/>
  <c r="U262" i="1"/>
  <c r="T262" i="1"/>
  <c r="T261" i="1"/>
  <c r="U261" i="1" s="1"/>
  <c r="U260" i="1"/>
  <c r="T260" i="1"/>
  <c r="T259" i="1"/>
  <c r="T255" i="1" s="1"/>
  <c r="U258" i="1"/>
  <c r="T258" i="1"/>
  <c r="T257" i="1"/>
  <c r="U257" i="1" s="1"/>
  <c r="U256" i="1"/>
  <c r="T256" i="1"/>
  <c r="S255" i="1"/>
  <c r="T254" i="1"/>
  <c r="U254" i="1" s="1"/>
  <c r="T253" i="1"/>
  <c r="U253" i="1" s="1"/>
  <c r="T252" i="1"/>
  <c r="U252" i="1" s="1"/>
  <c r="U251" i="1"/>
  <c r="T251" i="1"/>
  <c r="T250" i="1"/>
  <c r="U250" i="1" s="1"/>
  <c r="T249" i="1"/>
  <c r="U249" i="1" s="1"/>
  <c r="T248" i="1"/>
  <c r="U248" i="1" s="1"/>
  <c r="U247" i="1"/>
  <c r="T247" i="1"/>
  <c r="T246" i="1"/>
  <c r="U246" i="1" s="1"/>
  <c r="T245" i="1"/>
  <c r="U245" i="1" s="1"/>
  <c r="T244" i="1"/>
  <c r="U244" i="1" s="1"/>
  <c r="U243" i="1"/>
  <c r="T243" i="1"/>
  <c r="T242" i="1"/>
  <c r="U242" i="1" s="1"/>
  <c r="T241" i="1"/>
  <c r="U241" i="1" s="1"/>
  <c r="T240" i="1"/>
  <c r="U240" i="1" s="1"/>
  <c r="U239" i="1"/>
  <c r="T239" i="1"/>
  <c r="T238" i="1"/>
  <c r="U238" i="1" s="1"/>
  <c r="T237" i="1"/>
  <c r="U237" i="1" s="1"/>
  <c r="T236" i="1"/>
  <c r="U236" i="1" s="1"/>
  <c r="U235" i="1"/>
  <c r="T235" i="1"/>
  <c r="T234" i="1"/>
  <c r="U234" i="1" s="1"/>
  <c r="T233" i="1"/>
  <c r="U233" i="1" s="1"/>
  <c r="T232" i="1"/>
  <c r="U232" i="1" s="1"/>
  <c r="U231" i="1"/>
  <c r="T231" i="1"/>
  <c r="T230" i="1"/>
  <c r="U230" i="1" s="1"/>
  <c r="T229" i="1"/>
  <c r="U229" i="1" s="1"/>
  <c r="T228" i="1"/>
  <c r="U228" i="1" s="1"/>
  <c r="U227" i="1"/>
  <c r="T227" i="1"/>
  <c r="T226" i="1"/>
  <c r="U226" i="1" s="1"/>
  <c r="T225" i="1"/>
  <c r="U225" i="1" s="1"/>
  <c r="T224" i="1"/>
  <c r="U224" i="1" s="1"/>
  <c r="U223" i="1"/>
  <c r="T223" i="1"/>
  <c r="T222" i="1"/>
  <c r="U222" i="1" s="1"/>
  <c r="S221" i="1"/>
  <c r="T220" i="1"/>
  <c r="U220" i="1" s="1"/>
  <c r="U219" i="1"/>
  <c r="T219" i="1"/>
  <c r="U218" i="1"/>
  <c r="T218" i="1"/>
  <c r="U217" i="1"/>
  <c r="T217" i="1"/>
  <c r="T216" i="1"/>
  <c r="U216" i="1" s="1"/>
  <c r="U215" i="1"/>
  <c r="T215" i="1"/>
  <c r="U214" i="1"/>
  <c r="T214" i="1"/>
  <c r="U213" i="1"/>
  <c r="T213" i="1"/>
  <c r="T212" i="1"/>
  <c r="T208" i="1" s="1"/>
  <c r="U211" i="1"/>
  <c r="T211" i="1"/>
  <c r="U210" i="1"/>
  <c r="T210" i="1"/>
  <c r="U209" i="1"/>
  <c r="T209" i="1"/>
  <c r="S208" i="1"/>
  <c r="T207" i="1"/>
  <c r="U207" i="1" s="1"/>
  <c r="T206" i="1"/>
  <c r="U206" i="1" s="1"/>
  <c r="T205" i="1"/>
  <c r="U205" i="1" s="1"/>
  <c r="U204" i="1"/>
  <c r="T204" i="1"/>
  <c r="T203" i="1"/>
  <c r="U203" i="1" s="1"/>
  <c r="T202" i="1"/>
  <c r="U202" i="1" s="1"/>
  <c r="T201" i="1"/>
  <c r="U201" i="1" s="1"/>
  <c r="U200" i="1"/>
  <c r="T200" i="1"/>
  <c r="T199" i="1"/>
  <c r="U199" i="1" s="1"/>
  <c r="T198" i="1"/>
  <c r="U198" i="1" s="1"/>
  <c r="T197" i="1"/>
  <c r="U197" i="1" s="1"/>
  <c r="U196" i="1"/>
  <c r="T196" i="1"/>
  <c r="T195" i="1"/>
  <c r="U195" i="1" s="1"/>
  <c r="T194" i="1"/>
  <c r="U194" i="1" s="1"/>
  <c r="T193" i="1"/>
  <c r="U193" i="1" s="1"/>
  <c r="U192" i="1"/>
  <c r="T192" i="1"/>
  <c r="T191" i="1"/>
  <c r="U191" i="1" s="1"/>
  <c r="T190" i="1"/>
  <c r="U190" i="1" s="1"/>
  <c r="T189" i="1"/>
  <c r="U189" i="1" s="1"/>
  <c r="U188" i="1"/>
  <c r="T188" i="1"/>
  <c r="T187" i="1"/>
  <c r="U187" i="1" s="1"/>
  <c r="T186" i="1"/>
  <c r="U186" i="1" s="1"/>
  <c r="T185" i="1"/>
  <c r="U185" i="1" s="1"/>
  <c r="U184" i="1"/>
  <c r="T184" i="1"/>
  <c r="T183" i="1"/>
  <c r="U183" i="1" s="1"/>
  <c r="T182" i="1"/>
  <c r="U182" i="1" s="1"/>
  <c r="T181" i="1"/>
  <c r="U181" i="1" s="1"/>
  <c r="U180" i="1"/>
  <c r="T180" i="1"/>
  <c r="T179" i="1"/>
  <c r="U179" i="1" s="1"/>
  <c r="T178" i="1"/>
  <c r="U178" i="1" s="1"/>
  <c r="T177" i="1"/>
  <c r="U177" i="1" s="1"/>
  <c r="U176" i="1"/>
  <c r="T176" i="1"/>
  <c r="T175" i="1"/>
  <c r="U175" i="1" s="1"/>
  <c r="T174" i="1"/>
  <c r="U174" i="1" s="1"/>
  <c r="T173" i="1"/>
  <c r="U173" i="1" s="1"/>
  <c r="U172" i="1"/>
  <c r="T172" i="1"/>
  <c r="T171" i="1"/>
  <c r="U171" i="1" s="1"/>
  <c r="T170" i="1"/>
  <c r="U170" i="1" s="1"/>
  <c r="T169" i="1"/>
  <c r="U169" i="1" s="1"/>
  <c r="U168" i="1"/>
  <c r="T168" i="1"/>
  <c r="T167" i="1"/>
  <c r="U167" i="1" s="1"/>
  <c r="T166" i="1"/>
  <c r="U166" i="1" s="1"/>
  <c r="T165" i="1"/>
  <c r="U165" i="1" s="1"/>
  <c r="U164" i="1"/>
  <c r="T164" i="1"/>
  <c r="T163" i="1"/>
  <c r="U163" i="1" s="1"/>
  <c r="T162" i="1"/>
  <c r="U162" i="1" s="1"/>
  <c r="T161" i="1"/>
  <c r="U161" i="1" s="1"/>
  <c r="U160" i="1"/>
  <c r="T160" i="1"/>
  <c r="T157" i="1" s="1"/>
  <c r="T159" i="1"/>
  <c r="U159" i="1" s="1"/>
  <c r="T158" i="1"/>
  <c r="U158" i="1" s="1"/>
  <c r="U157" i="1" s="1"/>
  <c r="S157" i="1"/>
  <c r="U156" i="1"/>
  <c r="T156" i="1"/>
  <c r="U155" i="1"/>
  <c r="T155" i="1"/>
  <c r="U154" i="1"/>
  <c r="T154" i="1"/>
  <c r="T153" i="1"/>
  <c r="T151" i="1" s="1"/>
  <c r="U152" i="1"/>
  <c r="T152" i="1"/>
  <c r="S151" i="1"/>
  <c r="T150" i="1"/>
  <c r="U150" i="1" s="1"/>
  <c r="U149" i="1"/>
  <c r="T149" i="1"/>
  <c r="T148" i="1"/>
  <c r="U148" i="1" s="1"/>
  <c r="T147" i="1"/>
  <c r="U147" i="1" s="1"/>
  <c r="T146" i="1"/>
  <c r="U146" i="1" s="1"/>
  <c r="T145" i="1"/>
  <c r="S145" i="1"/>
  <c r="U144" i="1"/>
  <c r="T144" i="1"/>
  <c r="U143" i="1"/>
  <c r="T143" i="1"/>
  <c r="T142" i="1"/>
  <c r="U142" i="1" s="1"/>
  <c r="U141" i="1"/>
  <c r="T141" i="1"/>
  <c r="U140" i="1"/>
  <c r="T140" i="1"/>
  <c r="U139" i="1"/>
  <c r="T139" i="1"/>
  <c r="T138" i="1"/>
  <c r="T137" i="1" s="1"/>
  <c r="S137" i="1"/>
  <c r="S133" i="1" s="1"/>
  <c r="T136" i="1"/>
  <c r="U136" i="1" s="1"/>
  <c r="T135" i="1"/>
  <c r="U135" i="1" s="1"/>
  <c r="U134" i="1"/>
  <c r="T134" i="1"/>
  <c r="U132" i="1"/>
  <c r="T132" i="1"/>
  <c r="T131" i="1"/>
  <c r="U131" i="1" s="1"/>
  <c r="U130" i="1"/>
  <c r="T130" i="1"/>
  <c r="U129" i="1"/>
  <c r="T129" i="1"/>
  <c r="U128" i="1"/>
  <c r="T128" i="1"/>
  <c r="T127" i="1"/>
  <c r="T125" i="1" s="1"/>
  <c r="U126" i="1"/>
  <c r="T126" i="1"/>
  <c r="S125" i="1"/>
  <c r="T124" i="1"/>
  <c r="U124" i="1" s="1"/>
  <c r="U123" i="1"/>
  <c r="T123" i="1"/>
  <c r="T122" i="1"/>
  <c r="U122" i="1" s="1"/>
  <c r="T121" i="1"/>
  <c r="U121" i="1" s="1"/>
  <c r="T120" i="1"/>
  <c r="U120" i="1" s="1"/>
  <c r="U119" i="1"/>
  <c r="T119" i="1"/>
  <c r="T118" i="1"/>
  <c r="U118" i="1" s="1"/>
  <c r="T117" i="1"/>
  <c r="U117" i="1" s="1"/>
  <c r="T116" i="1"/>
  <c r="U116" i="1" s="1"/>
  <c r="U115" i="1"/>
  <c r="T115" i="1"/>
  <c r="T114" i="1"/>
  <c r="U114" i="1" s="1"/>
  <c r="T113" i="1"/>
  <c r="U113" i="1" s="1"/>
  <c r="T112" i="1"/>
  <c r="U112" i="1" s="1"/>
  <c r="U111" i="1"/>
  <c r="T111" i="1"/>
  <c r="T110" i="1" s="1"/>
  <c r="S110" i="1"/>
  <c r="U109" i="1"/>
  <c r="T109" i="1"/>
  <c r="T108" i="1"/>
  <c r="T104" i="1" s="1"/>
  <c r="U107" i="1"/>
  <c r="T107" i="1"/>
  <c r="U106" i="1"/>
  <c r="T106" i="1"/>
  <c r="U105" i="1"/>
  <c r="T105" i="1"/>
  <c r="S104" i="1"/>
  <c r="T103" i="1"/>
  <c r="U103" i="1" s="1"/>
  <c r="T102" i="1"/>
  <c r="U102" i="1" s="1"/>
  <c r="T101" i="1"/>
  <c r="U101" i="1" s="1"/>
  <c r="U100" i="1"/>
  <c r="T100" i="1"/>
  <c r="T99" i="1"/>
  <c r="U99" i="1" s="1"/>
  <c r="T98" i="1"/>
  <c r="U98" i="1" s="1"/>
  <c r="T97" i="1"/>
  <c r="U97" i="1" s="1"/>
  <c r="U96" i="1"/>
  <c r="T96" i="1"/>
  <c r="T95" i="1"/>
  <c r="U95" i="1" s="1"/>
  <c r="T94" i="1"/>
  <c r="U94" i="1" s="1"/>
  <c r="T93" i="1"/>
  <c r="U93" i="1" s="1"/>
  <c r="U92" i="1"/>
  <c r="T92" i="1"/>
  <c r="T91" i="1"/>
  <c r="U91" i="1" s="1"/>
  <c r="T90" i="1"/>
  <c r="U90" i="1" s="1"/>
  <c r="T89" i="1"/>
  <c r="U89" i="1" s="1"/>
  <c r="U88" i="1" s="1"/>
  <c r="T88" i="1"/>
  <c r="S88" i="1"/>
  <c r="U87" i="1"/>
  <c r="T87" i="1"/>
  <c r="U86" i="1"/>
  <c r="T86" i="1"/>
  <c r="T85" i="1"/>
  <c r="T83" i="1" s="1"/>
  <c r="U84" i="1"/>
  <c r="T84" i="1"/>
  <c r="S83" i="1"/>
  <c r="S79" i="1" s="1"/>
  <c r="S74" i="1" s="1"/>
  <c r="S70" i="1" s="1"/>
  <c r="T82" i="1"/>
  <c r="U82" i="1" s="1"/>
  <c r="U81" i="1"/>
  <c r="T81" i="1"/>
  <c r="T80" i="1"/>
  <c r="U80" i="1" s="1"/>
  <c r="T78" i="1"/>
  <c r="U78" i="1" s="1"/>
  <c r="U77" i="1"/>
  <c r="T77" i="1"/>
  <c r="U76" i="1"/>
  <c r="T76" i="1"/>
  <c r="U75" i="1"/>
  <c r="T75" i="1"/>
  <c r="T73" i="1"/>
  <c r="U73" i="1" s="1"/>
  <c r="T72" i="1"/>
  <c r="U72" i="1" s="1"/>
  <c r="T71" i="1"/>
  <c r="U71" i="1" s="1"/>
  <c r="U69" i="1"/>
  <c r="T69" i="1"/>
  <c r="U68" i="1"/>
  <c r="T68" i="1"/>
  <c r="T67" i="1"/>
  <c r="U67" i="1" s="1"/>
  <c r="U66" i="1"/>
  <c r="T66" i="1"/>
  <c r="U65" i="1"/>
  <c r="T65" i="1"/>
  <c r="U64" i="1"/>
  <c r="T64" i="1"/>
  <c r="T63" i="1"/>
  <c r="T61" i="1" s="1"/>
  <c r="U62" i="1"/>
  <c r="T62" i="1"/>
  <c r="S61" i="1"/>
  <c r="T60" i="1"/>
  <c r="U60" i="1" s="1"/>
  <c r="U59" i="1"/>
  <c r="T59" i="1"/>
  <c r="T58" i="1"/>
  <c r="U58" i="1" s="1"/>
  <c r="T57" i="1"/>
  <c r="U57" i="1" s="1"/>
  <c r="S56" i="1"/>
  <c r="S52" i="1" s="1"/>
  <c r="S47" i="1" s="1"/>
  <c r="U55" i="1"/>
  <c r="T55" i="1"/>
  <c r="U54" i="1"/>
  <c r="T54" i="1"/>
  <c r="U53" i="1"/>
  <c r="T53" i="1"/>
  <c r="T51" i="1"/>
  <c r="U51" i="1" s="1"/>
  <c r="T50" i="1"/>
  <c r="U50" i="1" s="1"/>
  <c r="T49" i="1"/>
  <c r="U49" i="1" s="1"/>
  <c r="U48" i="1"/>
  <c r="T48" i="1"/>
  <c r="U46" i="1"/>
  <c r="T46" i="1"/>
  <c r="T45" i="1"/>
  <c r="U45" i="1" s="1"/>
  <c r="U44" i="1"/>
  <c r="T44" i="1"/>
  <c r="U43" i="1"/>
  <c r="T43" i="1"/>
  <c r="U42" i="1"/>
  <c r="T42" i="1"/>
  <c r="T41" i="1"/>
  <c r="T40" i="1" s="1"/>
  <c r="S40" i="1"/>
  <c r="S35" i="1" s="1"/>
  <c r="T39" i="1"/>
  <c r="U39" i="1" s="1"/>
  <c r="T38" i="1"/>
  <c r="U38" i="1" s="1"/>
  <c r="U37" i="1"/>
  <c r="T37" i="1"/>
  <c r="T36" i="1"/>
  <c r="U36" i="1" s="1"/>
  <c r="T34" i="1"/>
  <c r="U34" i="1" s="1"/>
  <c r="U33" i="1"/>
  <c r="T33" i="1"/>
  <c r="U32" i="1"/>
  <c r="T32" i="1"/>
  <c r="U31" i="1"/>
  <c r="T31" i="1"/>
  <c r="T30" i="1"/>
  <c r="T28" i="1" s="1"/>
  <c r="T26" i="1" s="1"/>
  <c r="U29" i="1"/>
  <c r="T29" i="1"/>
  <c r="S28" i="1"/>
  <c r="S26" i="1" s="1"/>
  <c r="T27" i="1"/>
  <c r="U27" i="1" s="1"/>
  <c r="U25" i="1"/>
  <c r="T25" i="1"/>
  <c r="U24" i="1"/>
  <c r="T24" i="1"/>
  <c r="T23" i="1"/>
  <c r="U23" i="1" s="1"/>
  <c r="U22" i="1"/>
  <c r="T22" i="1"/>
  <c r="U21" i="1"/>
  <c r="U20" i="1" s="1"/>
  <c r="T21" i="1"/>
  <c r="T20" i="1" s="1"/>
  <c r="S20" i="1"/>
  <c r="U19" i="1"/>
  <c r="T19" i="1"/>
  <c r="T18" i="1"/>
  <c r="U18" i="1" s="1"/>
  <c r="T17" i="1"/>
  <c r="U17" i="1" s="1"/>
  <c r="S16" i="1"/>
  <c r="S12" i="1" s="1"/>
  <c r="S7" i="1" s="1"/>
  <c r="U15" i="1"/>
  <c r="T15" i="1"/>
  <c r="U14" i="1"/>
  <c r="T14" i="1"/>
  <c r="U13" i="1"/>
  <c r="T13" i="1"/>
  <c r="T11" i="1"/>
  <c r="U11" i="1" s="1"/>
  <c r="T10" i="1"/>
  <c r="U10" i="1" s="1"/>
  <c r="T9" i="1"/>
  <c r="U9" i="1" s="1"/>
  <c r="T8" i="1"/>
  <c r="U8" i="1" s="1"/>
  <c r="O361" i="1"/>
  <c r="P361" i="1" s="1"/>
  <c r="P360" i="1" s="1"/>
  <c r="P359" i="1" s="1"/>
  <c r="AH359" i="1" s="1"/>
  <c r="O358" i="1"/>
  <c r="P358" i="1" s="1"/>
  <c r="O355" i="1"/>
  <c r="O354" i="1"/>
  <c r="P354" i="1" s="1"/>
  <c r="O351" i="1"/>
  <c r="P351" i="1" s="1"/>
  <c r="O350" i="1"/>
  <c r="P350" i="1" s="1"/>
  <c r="O349" i="1"/>
  <c r="P349" i="1" s="1"/>
  <c r="O348" i="1"/>
  <c r="P348" i="1" s="1"/>
  <c r="O347" i="1"/>
  <c r="P347" i="1" s="1"/>
  <c r="O346" i="1"/>
  <c r="P346" i="1" s="1"/>
  <c r="O345" i="1"/>
  <c r="P345" i="1" s="1"/>
  <c r="O344" i="1"/>
  <c r="P344" i="1" s="1"/>
  <c r="O343" i="1"/>
  <c r="P343" i="1" s="1"/>
  <c r="O342" i="1"/>
  <c r="P342" i="1" s="1"/>
  <c r="O341" i="1"/>
  <c r="P341" i="1" s="1"/>
  <c r="O340" i="1"/>
  <c r="P340" i="1" s="1"/>
  <c r="O339" i="1"/>
  <c r="P339" i="1" s="1"/>
  <c r="O337" i="1"/>
  <c r="O336" i="1"/>
  <c r="O333" i="1"/>
  <c r="O332" i="1"/>
  <c r="O331" i="1"/>
  <c r="P331" i="1" s="1"/>
  <c r="O330" i="1"/>
  <c r="P330" i="1" s="1"/>
  <c r="O329" i="1"/>
  <c r="P329" i="1" s="1"/>
  <c r="O328" i="1"/>
  <c r="O327" i="1"/>
  <c r="O326" i="1"/>
  <c r="P326" i="1" s="1"/>
  <c r="O325" i="1"/>
  <c r="O323" i="1"/>
  <c r="P323" i="1" s="1"/>
  <c r="O322" i="1"/>
  <c r="P322" i="1" s="1"/>
  <c r="O321" i="1"/>
  <c r="P321" i="1" s="1"/>
  <c r="O320" i="1"/>
  <c r="P320" i="1" s="1"/>
  <c r="O319" i="1"/>
  <c r="P319" i="1" s="1"/>
  <c r="O318" i="1"/>
  <c r="P318" i="1" s="1"/>
  <c r="O317" i="1"/>
  <c r="O316" i="1"/>
  <c r="O315" i="1"/>
  <c r="P315" i="1" s="1"/>
  <c r="O314" i="1"/>
  <c r="P314" i="1" s="1"/>
  <c r="O313" i="1"/>
  <c r="O312" i="1"/>
  <c r="P312" i="1" s="1"/>
  <c r="O311" i="1"/>
  <c r="P311" i="1" s="1"/>
  <c r="O310" i="1"/>
  <c r="O309" i="1"/>
  <c r="O308" i="1"/>
  <c r="O307" i="1"/>
  <c r="O306" i="1"/>
  <c r="O305" i="1"/>
  <c r="P305" i="1" s="1"/>
  <c r="O304" i="1"/>
  <c r="P304" i="1" s="1"/>
  <c r="O303" i="1"/>
  <c r="O302" i="1"/>
  <c r="O301" i="1"/>
  <c r="O300" i="1"/>
  <c r="O298" i="1"/>
  <c r="O297" i="1"/>
  <c r="P297" i="1" s="1"/>
  <c r="O296" i="1"/>
  <c r="P296" i="1" s="1"/>
  <c r="O295" i="1"/>
  <c r="P295" i="1" s="1"/>
  <c r="O293" i="1"/>
  <c r="O292" i="1"/>
  <c r="P292" i="1" s="1"/>
  <c r="O291" i="1"/>
  <c r="O290" i="1"/>
  <c r="O288" i="1"/>
  <c r="O287" i="1"/>
  <c r="O286" i="1"/>
  <c r="P286" i="1" s="1"/>
  <c r="O285" i="1"/>
  <c r="P285" i="1" s="1"/>
  <c r="O284" i="1"/>
  <c r="O283" i="1"/>
  <c r="O282" i="1"/>
  <c r="O281" i="1"/>
  <c r="O280" i="1"/>
  <c r="O278" i="1"/>
  <c r="P278" i="1" s="1"/>
  <c r="O277" i="1"/>
  <c r="P277" i="1" s="1"/>
  <c r="O276" i="1"/>
  <c r="P276" i="1" s="1"/>
  <c r="O274" i="1"/>
  <c r="O273" i="1"/>
  <c r="P273" i="1" s="1"/>
  <c r="O272" i="1"/>
  <c r="P272" i="1" s="1"/>
  <c r="O271" i="1"/>
  <c r="P271" i="1" s="1"/>
  <c r="O270" i="1"/>
  <c r="P270" i="1" s="1"/>
  <c r="O269" i="1"/>
  <c r="O268" i="1"/>
  <c r="P268" i="1" s="1"/>
  <c r="O267" i="1"/>
  <c r="P267" i="1" s="1"/>
  <c r="O266" i="1"/>
  <c r="P266" i="1" s="1"/>
  <c r="O265" i="1"/>
  <c r="O264" i="1"/>
  <c r="P264" i="1" s="1"/>
  <c r="O263" i="1"/>
  <c r="P263" i="1" s="1"/>
  <c r="O262" i="1"/>
  <c r="P262" i="1" s="1"/>
  <c r="O261" i="1"/>
  <c r="P261" i="1" s="1"/>
  <c r="O260" i="1"/>
  <c r="P260" i="1" s="1"/>
  <c r="O259" i="1"/>
  <c r="P259" i="1" s="1"/>
  <c r="O258" i="1"/>
  <c r="O257" i="1"/>
  <c r="O256" i="1"/>
  <c r="P256" i="1" s="1"/>
  <c r="O224" i="1"/>
  <c r="O220" i="1"/>
  <c r="P220" i="1" s="1"/>
  <c r="O219" i="1"/>
  <c r="P219" i="1" s="1"/>
  <c r="O218" i="1"/>
  <c r="P218" i="1" s="1"/>
  <c r="O217" i="1"/>
  <c r="P217" i="1" s="1"/>
  <c r="O216" i="1"/>
  <c r="O215" i="1"/>
  <c r="O214" i="1"/>
  <c r="P214" i="1" s="1"/>
  <c r="O213" i="1"/>
  <c r="O212" i="1"/>
  <c r="O211" i="1"/>
  <c r="O210" i="1"/>
  <c r="P210" i="1" s="1"/>
  <c r="O209" i="1"/>
  <c r="P209" i="1" s="1"/>
  <c r="O207" i="1"/>
  <c r="P207" i="1" s="1"/>
  <c r="O206" i="1"/>
  <c r="P206" i="1" s="1"/>
  <c r="O205" i="1"/>
  <c r="O204" i="1"/>
  <c r="P204" i="1" s="1"/>
  <c r="O203" i="1"/>
  <c r="O202" i="1"/>
  <c r="O201" i="1"/>
  <c r="P201" i="1" s="1"/>
  <c r="O200" i="1"/>
  <c r="P200" i="1" s="1"/>
  <c r="O199" i="1"/>
  <c r="O198" i="1"/>
  <c r="O197" i="1"/>
  <c r="P197" i="1" s="1"/>
  <c r="O196" i="1"/>
  <c r="P196" i="1" s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O166" i="1"/>
  <c r="O165" i="1"/>
  <c r="P165" i="1" s="1"/>
  <c r="O164" i="1"/>
  <c r="P164" i="1" s="1"/>
  <c r="O163" i="1"/>
  <c r="O162" i="1"/>
  <c r="O161" i="1"/>
  <c r="P161" i="1" s="1"/>
  <c r="O160" i="1"/>
  <c r="P160" i="1" s="1"/>
  <c r="O159" i="1"/>
  <c r="O158" i="1"/>
  <c r="P158" i="1" s="1"/>
  <c r="O156" i="1"/>
  <c r="O155" i="1"/>
  <c r="P155" i="1" s="1"/>
  <c r="O154" i="1"/>
  <c r="O153" i="1"/>
  <c r="O152" i="1"/>
  <c r="P152" i="1" s="1"/>
  <c r="O150" i="1"/>
  <c r="P150" i="1" s="1"/>
  <c r="O149" i="1"/>
  <c r="O148" i="1"/>
  <c r="P148" i="1" s="1"/>
  <c r="O147" i="1"/>
  <c r="O146" i="1"/>
  <c r="P146" i="1" s="1"/>
  <c r="O144" i="1"/>
  <c r="O143" i="1"/>
  <c r="O142" i="1"/>
  <c r="P142" i="1" s="1"/>
  <c r="O141" i="1"/>
  <c r="P141" i="1" s="1"/>
  <c r="O140" i="1"/>
  <c r="O139" i="1"/>
  <c r="P139" i="1" s="1"/>
  <c r="O138" i="1"/>
  <c r="O136" i="1"/>
  <c r="P136" i="1" s="1"/>
  <c r="O135" i="1"/>
  <c r="O134" i="1"/>
  <c r="P134" i="1" s="1"/>
  <c r="O132" i="1"/>
  <c r="O131" i="1"/>
  <c r="P131" i="1" s="1"/>
  <c r="O130" i="1"/>
  <c r="P130" i="1" s="1"/>
  <c r="O129" i="1"/>
  <c r="P129" i="1" s="1"/>
  <c r="O128" i="1"/>
  <c r="O127" i="1"/>
  <c r="P127" i="1" s="1"/>
  <c r="O126" i="1"/>
  <c r="O124" i="1"/>
  <c r="P124" i="1" s="1"/>
  <c r="O123" i="1"/>
  <c r="P123" i="1" s="1"/>
  <c r="O122" i="1"/>
  <c r="P122" i="1" s="1"/>
  <c r="O121" i="1"/>
  <c r="P121" i="1" s="1"/>
  <c r="O120" i="1"/>
  <c r="O119" i="1"/>
  <c r="P119" i="1" s="1"/>
  <c r="O118" i="1"/>
  <c r="P118" i="1" s="1"/>
  <c r="O117" i="1"/>
  <c r="O116" i="1"/>
  <c r="P116" i="1" s="1"/>
  <c r="O115" i="1"/>
  <c r="P115" i="1" s="1"/>
  <c r="O114" i="1"/>
  <c r="P114" i="1" s="1"/>
  <c r="O113" i="1"/>
  <c r="O112" i="1"/>
  <c r="P112" i="1" s="1"/>
  <c r="O111" i="1"/>
  <c r="P111" i="1" s="1"/>
  <c r="O109" i="1"/>
  <c r="P109" i="1" s="1"/>
  <c r="O108" i="1"/>
  <c r="O107" i="1"/>
  <c r="P107" i="1" s="1"/>
  <c r="O106" i="1"/>
  <c r="P106" i="1" s="1"/>
  <c r="O105" i="1"/>
  <c r="O103" i="1"/>
  <c r="O102" i="1"/>
  <c r="P102" i="1" s="1"/>
  <c r="O101" i="1"/>
  <c r="P101" i="1" s="1"/>
  <c r="O100" i="1"/>
  <c r="P100" i="1" s="1"/>
  <c r="O99" i="1"/>
  <c r="P99" i="1" s="1"/>
  <c r="O98" i="1"/>
  <c r="O97" i="1"/>
  <c r="P97" i="1" s="1"/>
  <c r="O96" i="1"/>
  <c r="P96" i="1" s="1"/>
  <c r="O95" i="1"/>
  <c r="O94" i="1"/>
  <c r="P94" i="1" s="1"/>
  <c r="O93" i="1"/>
  <c r="O92" i="1"/>
  <c r="P92" i="1" s="1"/>
  <c r="O91" i="1"/>
  <c r="O90" i="1"/>
  <c r="P90" i="1" s="1"/>
  <c r="O89" i="1"/>
  <c r="O87" i="1"/>
  <c r="P87" i="1" s="1"/>
  <c r="O86" i="1"/>
  <c r="O85" i="1"/>
  <c r="O84" i="1"/>
  <c r="P84" i="1" s="1"/>
  <c r="O82" i="1"/>
  <c r="P82" i="1" s="1"/>
  <c r="O81" i="1"/>
  <c r="O80" i="1"/>
  <c r="O78" i="1"/>
  <c r="P78" i="1" s="1"/>
  <c r="O77" i="1"/>
  <c r="P77" i="1" s="1"/>
  <c r="O76" i="1"/>
  <c r="P76" i="1" s="1"/>
  <c r="O75" i="1"/>
  <c r="O73" i="1"/>
  <c r="O72" i="1"/>
  <c r="O71" i="1"/>
  <c r="O69" i="1"/>
  <c r="P69" i="1" s="1"/>
  <c r="O68" i="1"/>
  <c r="P68" i="1" s="1"/>
  <c r="O67" i="1"/>
  <c r="P67" i="1" s="1"/>
  <c r="O66" i="1"/>
  <c r="P66" i="1" s="1"/>
  <c r="O65" i="1"/>
  <c r="P65" i="1" s="1"/>
  <c r="O64" i="1"/>
  <c r="O63" i="1"/>
  <c r="P63" i="1" s="1"/>
  <c r="O62" i="1"/>
  <c r="O60" i="1"/>
  <c r="O59" i="1"/>
  <c r="P59" i="1" s="1"/>
  <c r="O58" i="1"/>
  <c r="P58" i="1" s="1"/>
  <c r="O57" i="1"/>
  <c r="O55" i="1"/>
  <c r="P55" i="1" s="1"/>
  <c r="O54" i="1"/>
  <c r="P54" i="1" s="1"/>
  <c r="O53" i="1"/>
  <c r="P53" i="1" s="1"/>
  <c r="O51" i="1"/>
  <c r="O50" i="1"/>
  <c r="P50" i="1" s="1"/>
  <c r="O49" i="1"/>
  <c r="P49" i="1" s="1"/>
  <c r="O48" i="1"/>
  <c r="P48" i="1" s="1"/>
  <c r="O46" i="1"/>
  <c r="O45" i="1"/>
  <c r="P45" i="1" s="1"/>
  <c r="O44" i="1"/>
  <c r="P44" i="1" s="1"/>
  <c r="O43" i="1"/>
  <c r="P43" i="1" s="1"/>
  <c r="O42" i="1"/>
  <c r="O41" i="1"/>
  <c r="P41" i="1" s="1"/>
  <c r="O39" i="1"/>
  <c r="P39" i="1" s="1"/>
  <c r="O38" i="1"/>
  <c r="P38" i="1" s="1"/>
  <c r="O37" i="1"/>
  <c r="O36" i="1"/>
  <c r="O34" i="1"/>
  <c r="P34" i="1" s="1"/>
  <c r="O33" i="1"/>
  <c r="P33" i="1" s="1"/>
  <c r="O32" i="1"/>
  <c r="O31" i="1"/>
  <c r="P31" i="1" s="1"/>
  <c r="O30" i="1"/>
  <c r="P30" i="1" s="1"/>
  <c r="O29" i="1"/>
  <c r="O27" i="1"/>
  <c r="P27" i="1" s="1"/>
  <c r="O25" i="1"/>
  <c r="P25" i="1" s="1"/>
  <c r="O24" i="1"/>
  <c r="P24" i="1" s="1"/>
  <c r="O23" i="1"/>
  <c r="P23" i="1" s="1"/>
  <c r="O22" i="1"/>
  <c r="P22" i="1" s="1"/>
  <c r="O21" i="1"/>
  <c r="P21" i="1" s="1"/>
  <c r="O19" i="1"/>
  <c r="P19" i="1" s="1"/>
  <c r="O18" i="1"/>
  <c r="P18" i="1" s="1"/>
  <c r="O17" i="1"/>
  <c r="O15" i="1"/>
  <c r="O14" i="1"/>
  <c r="O13" i="1"/>
  <c r="P13" i="1" s="1"/>
  <c r="O11" i="1"/>
  <c r="P11" i="1" s="1"/>
  <c r="AH11" i="1" s="1"/>
  <c r="O10" i="1"/>
  <c r="P10" i="1" s="1"/>
  <c r="O9" i="1"/>
  <c r="P9" i="1" s="1"/>
  <c r="O8" i="1"/>
  <c r="P8" i="1" s="1"/>
  <c r="O360" i="1"/>
  <c r="O359" i="1" s="1"/>
  <c r="O357" i="1" s="1"/>
  <c r="N360" i="1"/>
  <c r="N359" i="1" s="1"/>
  <c r="N357" i="1" s="1"/>
  <c r="N356" i="1" s="1"/>
  <c r="N353" i="1" s="1"/>
  <c r="N352" i="1" s="1"/>
  <c r="P355" i="1"/>
  <c r="N338" i="1"/>
  <c r="P337" i="1"/>
  <c r="P336" i="1"/>
  <c r="P333" i="1"/>
  <c r="P332" i="1"/>
  <c r="P328" i="1"/>
  <c r="P327" i="1"/>
  <c r="P325" i="1"/>
  <c r="N324" i="1"/>
  <c r="P317" i="1"/>
  <c r="P316" i="1"/>
  <c r="P313" i="1"/>
  <c r="P310" i="1"/>
  <c r="P309" i="1"/>
  <c r="P308" i="1"/>
  <c r="P307" i="1"/>
  <c r="P306" i="1"/>
  <c r="P303" i="1"/>
  <c r="P302" i="1"/>
  <c r="P301" i="1"/>
  <c r="P300" i="1"/>
  <c r="N299" i="1"/>
  <c r="P298" i="1"/>
  <c r="P293" i="1"/>
  <c r="P291" i="1"/>
  <c r="P290" i="1"/>
  <c r="N289" i="1"/>
  <c r="P288" i="1"/>
  <c r="P287" i="1"/>
  <c r="P284" i="1"/>
  <c r="P283" i="1"/>
  <c r="P282" i="1"/>
  <c r="P281" i="1"/>
  <c r="P280" i="1"/>
  <c r="N279" i="1"/>
  <c r="P274" i="1"/>
  <c r="P269" i="1"/>
  <c r="P265" i="1"/>
  <c r="P258" i="1"/>
  <c r="P257" i="1"/>
  <c r="N255" i="1"/>
  <c r="P224" i="1"/>
  <c r="N221" i="1"/>
  <c r="P216" i="1"/>
  <c r="P215" i="1"/>
  <c r="P212" i="1"/>
  <c r="P211" i="1"/>
  <c r="N208" i="1"/>
  <c r="P205" i="1"/>
  <c r="P203" i="1"/>
  <c r="P202" i="1"/>
  <c r="P199" i="1"/>
  <c r="P198" i="1"/>
  <c r="P173" i="1"/>
  <c r="P167" i="1"/>
  <c r="P166" i="1"/>
  <c r="P163" i="1"/>
  <c r="P162" i="1"/>
  <c r="N157" i="1"/>
  <c r="P156" i="1"/>
  <c r="P154" i="1"/>
  <c r="P153" i="1"/>
  <c r="N151" i="1"/>
  <c r="P149" i="1"/>
  <c r="P147" i="1"/>
  <c r="N145" i="1"/>
  <c r="P144" i="1"/>
  <c r="P143" i="1"/>
  <c r="P140" i="1"/>
  <c r="P138" i="1"/>
  <c r="N137" i="1"/>
  <c r="N133" i="1" s="1"/>
  <c r="P135" i="1"/>
  <c r="P128" i="1"/>
  <c r="P126" i="1"/>
  <c r="N125" i="1"/>
  <c r="P120" i="1"/>
  <c r="P117" i="1"/>
  <c r="P113" i="1"/>
  <c r="N110" i="1"/>
  <c r="P108" i="1"/>
  <c r="N104" i="1"/>
  <c r="P103" i="1"/>
  <c r="P98" i="1"/>
  <c r="P95" i="1"/>
  <c r="P93" i="1"/>
  <c r="P91" i="1"/>
  <c r="N88" i="1"/>
  <c r="N83" i="1" s="1"/>
  <c r="N79" i="1" s="1"/>
  <c r="N74" i="1" s="1"/>
  <c r="P86" i="1"/>
  <c r="P85" i="1"/>
  <c r="P81" i="1"/>
  <c r="P80" i="1"/>
  <c r="P73" i="1"/>
  <c r="P72" i="1"/>
  <c r="P71" i="1"/>
  <c r="P64" i="1"/>
  <c r="N61" i="1"/>
  <c r="N56" i="1" s="1"/>
  <c r="N52" i="1" s="1"/>
  <c r="N47" i="1" s="1"/>
  <c r="P60" i="1"/>
  <c r="P57" i="1"/>
  <c r="P51" i="1"/>
  <c r="P46" i="1"/>
  <c r="N40" i="1"/>
  <c r="N35" i="1" s="1"/>
  <c r="P37" i="1"/>
  <c r="P36" i="1"/>
  <c r="P32" i="1"/>
  <c r="N28" i="1"/>
  <c r="N26" i="1" s="1"/>
  <c r="N20" i="1"/>
  <c r="N16" i="1" s="1"/>
  <c r="N12" i="1" s="1"/>
  <c r="N7" i="1" s="1"/>
  <c r="P17" i="1"/>
  <c r="P15" i="1"/>
  <c r="P14" i="1"/>
  <c r="G360" i="1"/>
  <c r="G359" i="1" s="1"/>
  <c r="F360" i="1"/>
  <c r="F359" i="1" s="1"/>
  <c r="G357" i="1"/>
  <c r="G356" i="1" s="1"/>
  <c r="F357" i="1"/>
  <c r="F356" i="1" s="1"/>
  <c r="G353" i="1"/>
  <c r="G352" i="1" s="1"/>
  <c r="F353" i="1"/>
  <c r="F352" i="1" s="1"/>
  <c r="G338" i="1"/>
  <c r="F338" i="1"/>
  <c r="G335" i="1"/>
  <c r="G334" i="1"/>
  <c r="O334" i="1" s="1"/>
  <c r="F324" i="1"/>
  <c r="F312" i="1"/>
  <c r="G299" i="1"/>
  <c r="F299" i="1"/>
  <c r="G294" i="1"/>
  <c r="G289" i="1" s="1"/>
  <c r="F289" i="1"/>
  <c r="G279" i="1"/>
  <c r="F279" i="1"/>
  <c r="G275" i="1"/>
  <c r="F255" i="1"/>
  <c r="G254" i="1"/>
  <c r="O254" i="1" s="1"/>
  <c r="G253" i="1"/>
  <c r="O253" i="1" s="1"/>
  <c r="G252" i="1"/>
  <c r="O252" i="1" s="1"/>
  <c r="G251" i="1"/>
  <c r="G250" i="1"/>
  <c r="O250" i="1" s="1"/>
  <c r="G249" i="1"/>
  <c r="O249" i="1" s="1"/>
  <c r="G248" i="1"/>
  <c r="G247" i="1"/>
  <c r="G246" i="1"/>
  <c r="O246" i="1" s="1"/>
  <c r="G245" i="1"/>
  <c r="O245" i="1" s="1"/>
  <c r="G244" i="1"/>
  <c r="O244" i="1" s="1"/>
  <c r="G243" i="1"/>
  <c r="O243" i="1" s="1"/>
  <c r="G242" i="1"/>
  <c r="O242" i="1" s="1"/>
  <c r="G241" i="1"/>
  <c r="G240" i="1"/>
  <c r="O240" i="1" s="1"/>
  <c r="G239" i="1"/>
  <c r="O239" i="1" s="1"/>
  <c r="G238" i="1"/>
  <c r="O238" i="1" s="1"/>
  <c r="G237" i="1"/>
  <c r="O237" i="1" s="1"/>
  <c r="G236" i="1"/>
  <c r="G235" i="1"/>
  <c r="G234" i="1"/>
  <c r="O234" i="1" s="1"/>
  <c r="G233" i="1"/>
  <c r="G232" i="1"/>
  <c r="O232" i="1" s="1"/>
  <c r="G231" i="1"/>
  <c r="G230" i="1"/>
  <c r="O230" i="1" s="1"/>
  <c r="G229" i="1"/>
  <c r="O229" i="1" s="1"/>
  <c r="G228" i="1"/>
  <c r="O228" i="1" s="1"/>
  <c r="G227" i="1"/>
  <c r="O227" i="1" s="1"/>
  <c r="G226" i="1"/>
  <c r="G225" i="1"/>
  <c r="G223" i="1"/>
  <c r="O223" i="1" s="1"/>
  <c r="G222" i="1"/>
  <c r="O222" i="1" s="1"/>
  <c r="F221" i="1"/>
  <c r="F218" i="1"/>
  <c r="F208" i="1" s="1"/>
  <c r="G208" i="1"/>
  <c r="G159" i="1"/>
  <c r="G157" i="1"/>
  <c r="F157" i="1"/>
  <c r="G151" i="1"/>
  <c r="F151" i="1"/>
  <c r="G145" i="1"/>
  <c r="F145" i="1"/>
  <c r="G137" i="1"/>
  <c r="F137" i="1"/>
  <c r="G133" i="1"/>
  <c r="F133" i="1"/>
  <c r="G132" i="1"/>
  <c r="G125" i="1"/>
  <c r="F125" i="1"/>
  <c r="G110" i="1"/>
  <c r="F110" i="1"/>
  <c r="G104" i="1"/>
  <c r="F104" i="1"/>
  <c r="G88" i="1"/>
  <c r="F88" i="1"/>
  <c r="G83" i="1"/>
  <c r="F83" i="1"/>
  <c r="G79" i="1"/>
  <c r="F79" i="1"/>
  <c r="G74" i="1"/>
  <c r="F74" i="1"/>
  <c r="G70" i="1"/>
  <c r="F70" i="1"/>
  <c r="G61" i="1"/>
  <c r="F61" i="1"/>
  <c r="G56" i="1"/>
  <c r="F56" i="1"/>
  <c r="G52" i="1"/>
  <c r="F52" i="1"/>
  <c r="G47" i="1"/>
  <c r="F47" i="1"/>
  <c r="G40" i="1"/>
  <c r="F40" i="1"/>
  <c r="G35" i="1"/>
  <c r="F35" i="1"/>
  <c r="G28" i="1"/>
  <c r="F28" i="1"/>
  <c r="G26" i="1"/>
  <c r="F26" i="1"/>
  <c r="G20" i="1"/>
  <c r="F20" i="1"/>
  <c r="G16" i="1"/>
  <c r="F16" i="1"/>
  <c r="G12" i="1"/>
  <c r="F12" i="1"/>
  <c r="G7" i="1"/>
  <c r="F7" i="1"/>
  <c r="AE9" i="2" l="1"/>
  <c r="AH9" i="2" s="1"/>
  <c r="AC6" i="2"/>
  <c r="Y8" i="2"/>
  <c r="Y6" i="2" s="1"/>
  <c r="T8" i="2"/>
  <c r="AE13" i="2"/>
  <c r="AE153" i="2"/>
  <c r="AE115" i="2"/>
  <c r="AE34" i="2"/>
  <c r="AE122" i="2"/>
  <c r="AD6" i="2"/>
  <c r="AE69" i="2"/>
  <c r="AE156" i="2"/>
  <c r="AE64" i="2"/>
  <c r="AE22" i="2"/>
  <c r="AE21" i="2" s="1"/>
  <c r="AD34" i="2"/>
  <c r="AD49" i="2"/>
  <c r="AE56" i="2"/>
  <c r="AE55" i="2" s="1"/>
  <c r="AD64" i="2"/>
  <c r="AD91" i="2"/>
  <c r="AD122" i="2"/>
  <c r="AD153" i="2"/>
  <c r="AD152" i="2" s="1"/>
  <c r="AE160" i="2"/>
  <c r="Z49" i="2"/>
  <c r="Z8" i="2"/>
  <c r="Z122" i="2"/>
  <c r="Z156" i="2"/>
  <c r="Z91" i="2"/>
  <c r="Z34" i="2"/>
  <c r="Z42" i="2"/>
  <c r="Y152" i="2"/>
  <c r="Z153" i="2"/>
  <c r="Z152" i="2" s="1"/>
  <c r="Z11" i="2"/>
  <c r="Z22" i="2"/>
  <c r="Z21" i="2" s="1"/>
  <c r="Z45" i="2"/>
  <c r="Z56" i="2"/>
  <c r="Z55" i="2" s="1"/>
  <c r="Z71" i="2"/>
  <c r="AH71" i="2" s="1"/>
  <c r="Z118" i="2"/>
  <c r="Z115" i="2" s="1"/>
  <c r="Z164" i="2"/>
  <c r="U42" i="2"/>
  <c r="U122" i="2"/>
  <c r="U69" i="2"/>
  <c r="U49" i="2"/>
  <c r="U8" i="2"/>
  <c r="U34" i="2"/>
  <c r="U91" i="2"/>
  <c r="U153" i="2"/>
  <c r="U152" i="2" s="1"/>
  <c r="T156" i="2"/>
  <c r="U11" i="2"/>
  <c r="AH11" i="2" s="1"/>
  <c r="U22" i="2"/>
  <c r="U21" i="2" s="1"/>
  <c r="T34" i="2"/>
  <c r="U45" i="2"/>
  <c r="T49" i="2"/>
  <c r="U56" i="2"/>
  <c r="U55" i="2" s="1"/>
  <c r="T64" i="2"/>
  <c r="T91" i="2"/>
  <c r="U118" i="2"/>
  <c r="U115" i="2" s="1"/>
  <c r="T122" i="2"/>
  <c r="T153" i="2"/>
  <c r="T152" i="2" s="1"/>
  <c r="U16" i="2"/>
  <c r="U13" i="2" s="1"/>
  <c r="T69" i="2"/>
  <c r="AH20" i="2"/>
  <c r="AH125" i="2"/>
  <c r="P55" i="2"/>
  <c r="P64" i="2"/>
  <c r="O34" i="2"/>
  <c r="O64" i="2"/>
  <c r="P156" i="2"/>
  <c r="P152" i="2" s="1"/>
  <c r="AH52" i="2"/>
  <c r="P91" i="2"/>
  <c r="AH70" i="2"/>
  <c r="O55" i="2"/>
  <c r="O115" i="2"/>
  <c r="AH83" i="2"/>
  <c r="AH28" i="2"/>
  <c r="O156" i="2"/>
  <c r="O69" i="2"/>
  <c r="AH148" i="2"/>
  <c r="AH40" i="2"/>
  <c r="O42" i="2"/>
  <c r="O122" i="2"/>
  <c r="O21" i="2"/>
  <c r="O91" i="2"/>
  <c r="AH35" i="2"/>
  <c r="AH16" i="2"/>
  <c r="O153" i="2"/>
  <c r="AH360" i="1"/>
  <c r="AH361" i="1"/>
  <c r="P26" i="2"/>
  <c r="AH26" i="2" s="1"/>
  <c r="P13" i="2"/>
  <c r="O13" i="2"/>
  <c r="P8" i="2"/>
  <c r="O8" i="2"/>
  <c r="O6" i="2" s="1"/>
  <c r="AH157" i="2"/>
  <c r="AH145" i="2"/>
  <c r="AH137" i="2"/>
  <c r="AH133" i="2"/>
  <c r="AH110" i="2"/>
  <c r="AH104" i="2"/>
  <c r="AH88" i="2"/>
  <c r="AH79" i="2"/>
  <c r="AH74" i="2"/>
  <c r="AH61" i="2"/>
  <c r="AH47" i="2"/>
  <c r="AH12" i="2"/>
  <c r="AH98" i="2"/>
  <c r="AH143" i="2"/>
  <c r="F152" i="2"/>
  <c r="AH82" i="2"/>
  <c r="AH107" i="2"/>
  <c r="AH10" i="2"/>
  <c r="AH94" i="2"/>
  <c r="AH150" i="2"/>
  <c r="F69" i="2"/>
  <c r="F6" i="2" s="1"/>
  <c r="AH116" i="2"/>
  <c r="AH124" i="2"/>
  <c r="AH78" i="2"/>
  <c r="AH25" i="2"/>
  <c r="P22" i="2"/>
  <c r="AH106" i="2"/>
  <c r="AH167" i="2"/>
  <c r="AH45" i="2"/>
  <c r="AH72" i="2"/>
  <c r="AH161" i="2"/>
  <c r="AH164" i="2"/>
  <c r="AH32" i="2"/>
  <c r="AH66" i="2"/>
  <c r="AH97" i="2"/>
  <c r="AH123" i="2"/>
  <c r="G152" i="2"/>
  <c r="AH86" i="2"/>
  <c r="AH108" i="2"/>
  <c r="AH139" i="2"/>
  <c r="AH159" i="2"/>
  <c r="AH85" i="2"/>
  <c r="G6" i="2"/>
  <c r="AH23" i="2"/>
  <c r="P89" i="2"/>
  <c r="AH89" i="2" s="1"/>
  <c r="AH131" i="2"/>
  <c r="AH15" i="2"/>
  <c r="AH44" i="2"/>
  <c r="AH73" i="2"/>
  <c r="AH80" i="2"/>
  <c r="AH96" i="2"/>
  <c r="AH121" i="2"/>
  <c r="AH155" i="2"/>
  <c r="AH165" i="2"/>
  <c r="AH31" i="2"/>
  <c r="AH57" i="2"/>
  <c r="AH60" i="2"/>
  <c r="AH67" i="2"/>
  <c r="AH38" i="2"/>
  <c r="AH43" i="2"/>
  <c r="AH50" i="2"/>
  <c r="AH54" i="2"/>
  <c r="AH76" i="2"/>
  <c r="AH93" i="2"/>
  <c r="AH24" i="2"/>
  <c r="AH36" i="2"/>
  <c r="AH46" i="2"/>
  <c r="AH48" i="2"/>
  <c r="AH17" i="2"/>
  <c r="P29" i="2"/>
  <c r="AH33" i="2"/>
  <c r="AH59" i="2"/>
  <c r="P75" i="2"/>
  <c r="P69" i="2" s="1"/>
  <c r="P18" i="2"/>
  <c r="AH18" i="2" s="1"/>
  <c r="P41" i="2"/>
  <c r="AH19" i="2"/>
  <c r="P27" i="2"/>
  <c r="AH87" i="2"/>
  <c r="P39" i="2"/>
  <c r="AH39" i="2" s="1"/>
  <c r="AH58" i="2"/>
  <c r="AH77" i="2"/>
  <c r="AH100" i="2"/>
  <c r="AH109" i="2"/>
  <c r="AH128" i="2"/>
  <c r="AH141" i="2"/>
  <c r="AH154" i="2"/>
  <c r="AH81" i="2"/>
  <c r="AH90" i="2"/>
  <c r="AH92" i="2"/>
  <c r="AH111" i="2"/>
  <c r="AH119" i="2"/>
  <c r="AH144" i="2"/>
  <c r="AH68" i="2"/>
  <c r="AH99" i="2"/>
  <c r="AH53" i="2"/>
  <c r="AH65" i="2"/>
  <c r="AH140" i="2"/>
  <c r="AH160" i="2"/>
  <c r="AH103" i="2"/>
  <c r="AH113" i="2"/>
  <c r="P51" i="2"/>
  <c r="AH51" i="2" s="1"/>
  <c r="AH84" i="2"/>
  <c r="AH95" i="2"/>
  <c r="AH114" i="2"/>
  <c r="AH117" i="2"/>
  <c r="AH136" i="2"/>
  <c r="AH149" i="2"/>
  <c r="AH101" i="2"/>
  <c r="AH102" i="2"/>
  <c r="AH112" i="2"/>
  <c r="AH120" i="2"/>
  <c r="P138" i="2"/>
  <c r="AH146" i="2"/>
  <c r="O132" i="2"/>
  <c r="P132" i="2" s="1"/>
  <c r="AH142" i="2"/>
  <c r="AH147" i="2"/>
  <c r="AH163" i="2"/>
  <c r="AH130" i="2"/>
  <c r="AH162" i="2"/>
  <c r="AH126" i="2"/>
  <c r="P127" i="2"/>
  <c r="AH135" i="2"/>
  <c r="AH166" i="2"/>
  <c r="AH9" i="1"/>
  <c r="AH8" i="1"/>
  <c r="AE157" i="1"/>
  <c r="AE13" i="1"/>
  <c r="AE20" i="1"/>
  <c r="AE16" i="1" s="1"/>
  <c r="AE151" i="1"/>
  <c r="AE53" i="1"/>
  <c r="AE52" i="1" s="1"/>
  <c r="AE75" i="1"/>
  <c r="AE137" i="1"/>
  <c r="AE133" i="1" s="1"/>
  <c r="AD208" i="1"/>
  <c r="AE209" i="1"/>
  <c r="AE208" i="1" s="1"/>
  <c r="AD20" i="1"/>
  <c r="AD16" i="1" s="1"/>
  <c r="AD12" i="1" s="1"/>
  <c r="AD7" i="1" s="1"/>
  <c r="AD137" i="1"/>
  <c r="AE139" i="1"/>
  <c r="AE224" i="1"/>
  <c r="AE221" i="1" s="1"/>
  <c r="AE299" i="1"/>
  <c r="AE341" i="1"/>
  <c r="AE338" i="1" s="1"/>
  <c r="AD338" i="1"/>
  <c r="AE42" i="1"/>
  <c r="AE40" i="1" s="1"/>
  <c r="AE35" i="1" s="1"/>
  <c r="AD40" i="1"/>
  <c r="AE47" i="1"/>
  <c r="AD79" i="1"/>
  <c r="AD74" i="1" s="1"/>
  <c r="AD70" i="1" s="1"/>
  <c r="AD104" i="1"/>
  <c r="AE105" i="1"/>
  <c r="AE104" i="1" s="1"/>
  <c r="AD26" i="1"/>
  <c r="AE82" i="1"/>
  <c r="AE110" i="1"/>
  <c r="AD133" i="1"/>
  <c r="AE289" i="1"/>
  <c r="AE302" i="1"/>
  <c r="AD299" i="1"/>
  <c r="AE324" i="1"/>
  <c r="AE88" i="1"/>
  <c r="AE83" i="1" s="1"/>
  <c r="AE79" i="1" s="1"/>
  <c r="AE26" i="1"/>
  <c r="AD35" i="1"/>
  <c r="AD145" i="1"/>
  <c r="AD151" i="1"/>
  <c r="AD61" i="1"/>
  <c r="AD56" i="1" s="1"/>
  <c r="AD52" i="1" s="1"/>
  <c r="AD47" i="1" s="1"/>
  <c r="AD83" i="1"/>
  <c r="AE145" i="1"/>
  <c r="AE353" i="1"/>
  <c r="AE352" i="1" s="1"/>
  <c r="AE291" i="1"/>
  <c r="AE256" i="1"/>
  <c r="AE255" i="1" s="1"/>
  <c r="AD324" i="1"/>
  <c r="Z133" i="1"/>
  <c r="Z289" i="1"/>
  <c r="Z353" i="1"/>
  <c r="Z352" i="1" s="1"/>
  <c r="Z324" i="1"/>
  <c r="Y12" i="1"/>
  <c r="Y7" i="1" s="1"/>
  <c r="X6" i="1"/>
  <c r="Z221" i="1"/>
  <c r="Z299" i="1"/>
  <c r="Z357" i="1"/>
  <c r="Z356" i="1" s="1"/>
  <c r="Z279" i="1"/>
  <c r="Z20" i="1"/>
  <c r="Z16" i="1" s="1"/>
  <c r="Y56" i="1"/>
  <c r="Y52" i="1" s="1"/>
  <c r="Y47" i="1" s="1"/>
  <c r="Z157" i="1"/>
  <c r="Y83" i="1"/>
  <c r="Y79" i="1" s="1"/>
  <c r="Y74" i="1" s="1"/>
  <c r="Y70" i="1" s="1"/>
  <c r="Z9" i="1"/>
  <c r="Z27" i="1"/>
  <c r="Z26" i="1" s="1"/>
  <c r="Z49" i="1"/>
  <c r="Z60" i="1"/>
  <c r="Z56" i="1" s="1"/>
  <c r="Z52" i="1" s="1"/>
  <c r="Z47" i="1" s="1"/>
  <c r="Z71" i="1"/>
  <c r="Z89" i="1"/>
  <c r="Z88" i="1" s="1"/>
  <c r="Z83" i="1" s="1"/>
  <c r="Z79" i="1" s="1"/>
  <c r="Z74" i="1" s="1"/>
  <c r="Z112" i="1"/>
  <c r="Z110" i="1" s="1"/>
  <c r="Z146" i="1"/>
  <c r="Z145" i="1" s="1"/>
  <c r="Z161" i="1"/>
  <c r="Z224" i="1"/>
  <c r="Z302" i="1"/>
  <c r="Z341" i="1"/>
  <c r="Z338" i="1" s="1"/>
  <c r="Z13" i="1"/>
  <c r="Y35" i="1"/>
  <c r="Y353" i="1"/>
  <c r="Y352" i="1" s="1"/>
  <c r="Y133" i="1"/>
  <c r="Y357" i="1"/>
  <c r="Y356" i="1" s="1"/>
  <c r="Y360" i="1"/>
  <c r="Y359" i="1" s="1"/>
  <c r="U79" i="1"/>
  <c r="U74" i="1" s="1"/>
  <c r="U70" i="1" s="1"/>
  <c r="T79" i="1"/>
  <c r="T74" i="1" s="1"/>
  <c r="T70" i="1" s="1"/>
  <c r="T133" i="1"/>
  <c r="U208" i="1"/>
  <c r="S6" i="1"/>
  <c r="U221" i="1"/>
  <c r="U279" i="1"/>
  <c r="U104" i="1"/>
  <c r="U16" i="1"/>
  <c r="U12" i="1" s="1"/>
  <c r="U7" i="1" s="1"/>
  <c r="U6" i="1" s="1"/>
  <c r="U110" i="1"/>
  <c r="U83" i="1"/>
  <c r="U145" i="1"/>
  <c r="U353" i="1"/>
  <c r="U352" i="1" s="1"/>
  <c r="T16" i="1"/>
  <c r="T12" i="1" s="1"/>
  <c r="T7" i="1" s="1"/>
  <c r="U30" i="1"/>
  <c r="U28" i="1" s="1"/>
  <c r="U26" i="1" s="1"/>
  <c r="U41" i="1"/>
  <c r="U40" i="1" s="1"/>
  <c r="U35" i="1" s="1"/>
  <c r="T56" i="1"/>
  <c r="T52" i="1" s="1"/>
  <c r="T47" i="1" s="1"/>
  <c r="U63" i="1"/>
  <c r="U61" i="1" s="1"/>
  <c r="U56" i="1" s="1"/>
  <c r="U52" i="1" s="1"/>
  <c r="U47" i="1" s="1"/>
  <c r="U85" i="1"/>
  <c r="U108" i="1"/>
  <c r="U127" i="1"/>
  <c r="U125" i="1" s="1"/>
  <c r="U138" i="1"/>
  <c r="U137" i="1" s="1"/>
  <c r="U133" i="1" s="1"/>
  <c r="U153" i="1"/>
  <c r="U151" i="1" s="1"/>
  <c r="U212" i="1"/>
  <c r="U259" i="1"/>
  <c r="U255" i="1" s="1"/>
  <c r="U290" i="1"/>
  <c r="U289" i="1" s="1"/>
  <c r="U325" i="1"/>
  <c r="U324" i="1" s="1"/>
  <c r="T35" i="1"/>
  <c r="T221" i="1"/>
  <c r="P132" i="1"/>
  <c r="O231" i="1"/>
  <c r="P231" i="1" s="1"/>
  <c r="O247" i="1"/>
  <c r="P247" i="1" s="1"/>
  <c r="O248" i="1"/>
  <c r="P248" i="1" s="1"/>
  <c r="P223" i="1"/>
  <c r="P240" i="1"/>
  <c r="O225" i="1"/>
  <c r="O233" i="1"/>
  <c r="P233" i="1" s="1"/>
  <c r="O241" i="1"/>
  <c r="P241" i="1" s="1"/>
  <c r="O226" i="1"/>
  <c r="P226" i="1" s="1"/>
  <c r="O275" i="1"/>
  <c r="P275" i="1" s="1"/>
  <c r="O335" i="1"/>
  <c r="P335" i="1" s="1"/>
  <c r="P246" i="1"/>
  <c r="O235" i="1"/>
  <c r="P235" i="1" s="1"/>
  <c r="O251" i="1"/>
  <c r="P251" i="1" s="1"/>
  <c r="O294" i="1"/>
  <c r="P294" i="1" s="1"/>
  <c r="P289" i="1" s="1"/>
  <c r="O236" i="1"/>
  <c r="P236" i="1" s="1"/>
  <c r="P230" i="1"/>
  <c r="P228" i="1"/>
  <c r="P252" i="1"/>
  <c r="P357" i="1"/>
  <c r="P254" i="1"/>
  <c r="P253" i="1"/>
  <c r="P250" i="1"/>
  <c r="P249" i="1"/>
  <c r="P245" i="1"/>
  <c r="P244" i="1"/>
  <c r="P243" i="1"/>
  <c r="P242" i="1"/>
  <c r="P239" i="1"/>
  <c r="P238" i="1"/>
  <c r="P237" i="1"/>
  <c r="P234" i="1"/>
  <c r="P232" i="1"/>
  <c r="P229" i="1"/>
  <c r="P227" i="1"/>
  <c r="O40" i="1"/>
  <c r="O35" i="1" s="1"/>
  <c r="O356" i="1"/>
  <c r="O353" i="1" s="1"/>
  <c r="O352" i="1" s="1"/>
  <c r="O20" i="1"/>
  <c r="O16" i="1" s="1"/>
  <c r="O12" i="1" s="1"/>
  <c r="O7" i="1" s="1"/>
  <c r="P279" i="1"/>
  <c r="O104" i="1"/>
  <c r="P110" i="1"/>
  <c r="P137" i="1"/>
  <c r="P133" i="1" s="1"/>
  <c r="P42" i="1"/>
  <c r="P40" i="1" s="1"/>
  <c r="P35" i="1" s="1"/>
  <c r="P145" i="1"/>
  <c r="O61" i="1"/>
  <c r="O56" i="1" s="1"/>
  <c r="O52" i="1" s="1"/>
  <c r="O47" i="1" s="1"/>
  <c r="P255" i="1"/>
  <c r="O338" i="1"/>
  <c r="G324" i="1"/>
  <c r="P20" i="1"/>
  <c r="P16" i="1" s="1"/>
  <c r="P12" i="1" s="1"/>
  <c r="P7" i="1" s="1"/>
  <c r="P125" i="1"/>
  <c r="P299" i="1"/>
  <c r="O88" i="1"/>
  <c r="O83" i="1" s="1"/>
  <c r="O79" i="1" s="1"/>
  <c r="O74" i="1" s="1"/>
  <c r="O70" i="1" s="1"/>
  <c r="P222" i="1"/>
  <c r="P159" i="1"/>
  <c r="P157" i="1" s="1"/>
  <c r="O157" i="1"/>
  <c r="P324" i="1"/>
  <c r="O125" i="1"/>
  <c r="O137" i="1"/>
  <c r="O133" i="1" s="1"/>
  <c r="O145" i="1"/>
  <c r="O299" i="1"/>
  <c r="G255" i="1"/>
  <c r="O208" i="1"/>
  <c r="O279" i="1"/>
  <c r="O255" i="1"/>
  <c r="G221" i="1"/>
  <c r="O110" i="1"/>
  <c r="O324" i="1"/>
  <c r="O28" i="1"/>
  <c r="O26" i="1" s="1"/>
  <c r="F6" i="1"/>
  <c r="P334" i="1"/>
  <c r="P338" i="1"/>
  <c r="P213" i="1"/>
  <c r="P208" i="1" s="1"/>
  <c r="P151" i="1"/>
  <c r="O151" i="1"/>
  <c r="P105" i="1"/>
  <c r="P104" i="1" s="1"/>
  <c r="P89" i="1"/>
  <c r="N70" i="1"/>
  <c r="N6" i="1" s="1"/>
  <c r="P75" i="1"/>
  <c r="P62" i="1"/>
  <c r="P29" i="1"/>
  <c r="AE8" i="2" l="1"/>
  <c r="AE6" i="2"/>
  <c r="T6" i="2"/>
  <c r="AE152" i="2"/>
  <c r="Z69" i="2"/>
  <c r="Z6" i="2" s="1"/>
  <c r="AH56" i="2"/>
  <c r="U6" i="2"/>
  <c r="AH118" i="2"/>
  <c r="AH115" i="2"/>
  <c r="P6" i="2"/>
  <c r="AH22" i="2"/>
  <c r="O152" i="2"/>
  <c r="P122" i="2"/>
  <c r="AH122" i="2" s="1"/>
  <c r="AH91" i="2"/>
  <c r="P49" i="2"/>
  <c r="P34" i="2"/>
  <c r="AH158" i="2"/>
  <c r="P21" i="2"/>
  <c r="P356" i="1"/>
  <c r="AH357" i="1"/>
  <c r="N49" i="2"/>
  <c r="N6" i="2" s="1"/>
  <c r="AH129" i="2"/>
  <c r="AH37" i="2"/>
  <c r="AH30" i="2"/>
  <c r="AH105" i="2"/>
  <c r="AH41" i="2"/>
  <c r="AH75" i="2"/>
  <c r="AH138" i="2"/>
  <c r="AH29" i="2"/>
  <c r="AH127" i="2"/>
  <c r="AH132" i="2"/>
  <c r="AH134" i="2"/>
  <c r="AH14" i="2"/>
  <c r="AH27" i="2"/>
  <c r="AD6" i="1"/>
  <c r="AE74" i="1"/>
  <c r="AE70" i="1" s="1"/>
  <c r="AE12" i="1"/>
  <c r="AE7" i="1" s="1"/>
  <c r="AE6" i="1" s="1"/>
  <c r="Y6" i="1"/>
  <c r="Z70" i="1"/>
  <c r="Z12" i="1"/>
  <c r="Z7" i="1" s="1"/>
  <c r="Z6" i="1" s="1"/>
  <c r="T6" i="1"/>
  <c r="O221" i="1"/>
  <c r="P225" i="1"/>
  <c r="P221" i="1"/>
  <c r="G6" i="1"/>
  <c r="O289" i="1"/>
  <c r="P88" i="1"/>
  <c r="P83" i="1" s="1"/>
  <c r="P79" i="1" s="1"/>
  <c r="P74" i="1" s="1"/>
  <c r="P70" i="1" s="1"/>
  <c r="P61" i="1"/>
  <c r="P56" i="1" s="1"/>
  <c r="P52" i="1" s="1"/>
  <c r="P47" i="1" s="1"/>
  <c r="P28" i="1"/>
  <c r="P26" i="1" s="1"/>
  <c r="AH21" i="2" l="1"/>
  <c r="AH156" i="2"/>
  <c r="P353" i="1"/>
  <c r="AH356" i="1"/>
  <c r="AH153" i="2"/>
  <c r="AH7" i="1"/>
  <c r="O6" i="1"/>
  <c r="P6" i="1"/>
  <c r="AH6" i="1" s="1"/>
  <c r="AH13" i="2" l="1"/>
  <c r="P352" i="1"/>
  <c r="AH352" i="1" s="1"/>
  <c r="AH353" i="1"/>
  <c r="AH152" i="2"/>
  <c r="AH151" i="2"/>
  <c r="AH8" i="2" l="1"/>
  <c r="AH69" i="2" l="1"/>
  <c r="AH64" i="2" l="1"/>
  <c r="AH63" i="2" l="1"/>
  <c r="AH62" i="2" l="1"/>
  <c r="AH55" i="2" l="1"/>
  <c r="AH49" i="2" l="1"/>
  <c r="AH42" i="2" l="1"/>
  <c r="AH34" i="2" l="1"/>
  <c r="AH7" i="2"/>
  <c r="AH6" i="2"/>
</calcChain>
</file>

<file path=xl/sharedStrings.xml><?xml version="1.0" encoding="utf-8"?>
<sst xmlns="http://schemas.openxmlformats.org/spreadsheetml/2006/main" count="2168" uniqueCount="1209">
  <si>
    <t>Código ACP</t>
  </si>
  <si>
    <t>Acción de Corto Plazo ACP</t>
  </si>
  <si>
    <t>Operaciones</t>
  </si>
  <si>
    <t>Actividades</t>
  </si>
  <si>
    <t>Indicador de proceso</t>
  </si>
  <si>
    <t>Temporalización (Trimestral)</t>
  </si>
  <si>
    <t>Medio de Verificación</t>
  </si>
  <si>
    <t>Unidad Organizacional Ejecutora</t>
  </si>
  <si>
    <t xml:space="preserve">Información proporcionada 
por la Unidad Ejecutora  </t>
  </si>
  <si>
    <t>Presenta Medio de Verificación</t>
  </si>
  <si>
    <t>Observaciones</t>
  </si>
  <si>
    <t>1er.</t>
  </si>
  <si>
    <t>2do.</t>
  </si>
  <si>
    <t>3er.</t>
  </si>
  <si>
    <t>4to.</t>
  </si>
  <si>
    <t xml:space="preserve">Meta reportada </t>
  </si>
  <si>
    <t>% de cumpl. por meta</t>
  </si>
  <si>
    <t>SI</t>
  </si>
  <si>
    <t>NO</t>
  </si>
  <si>
    <t>ACP 1</t>
  </si>
  <si>
    <t>Gerencia de Salud</t>
  </si>
  <si>
    <t>N° de Actividades realizadas</t>
  </si>
  <si>
    <t>Documentos presentados</t>
  </si>
  <si>
    <t xml:space="preserve">Gerencia de Salud
</t>
  </si>
  <si>
    <t>Desarrollar los CAI´s semestralmente</t>
  </si>
  <si>
    <t>N° de CAI's desarrollados</t>
  </si>
  <si>
    <t>Informes de los Resultados del CAI</t>
  </si>
  <si>
    <t>N° de Capacitaciones realizadas</t>
  </si>
  <si>
    <t>N° de Normas y/o procesos elaborados</t>
  </si>
  <si>
    <t>Normas Elbaoradas y aprobadas</t>
  </si>
  <si>
    <t>Realizar las actividades necesarias para la implementación del modelo de atención</t>
  </si>
  <si>
    <t>N° de actividades realizadas</t>
  </si>
  <si>
    <t>Iinformes y Documentos de las actividades realizadas</t>
  </si>
  <si>
    <t>Dirección del Hospital</t>
  </si>
  <si>
    <t xml:space="preserve">N° de Informes con la Reorganización de los Servicios y Cargas Horarias </t>
  </si>
  <si>
    <t>Informe de Reorganización de Servicios y Cargas Horarias</t>
  </si>
  <si>
    <t>Protocolos Elaborados</t>
  </si>
  <si>
    <t>Convocar y Participar en Juntas Médicas que sean necesarias</t>
  </si>
  <si>
    <t>N° de Juntas médicas asistidas</t>
  </si>
  <si>
    <t xml:space="preserve">Dirección de Hospital </t>
  </si>
  <si>
    <t>Participar en Juntas Médicas de acuerdo a requerimiento.</t>
  </si>
  <si>
    <t>Informes de Juntas Médicas</t>
  </si>
  <si>
    <t>Dermatología</t>
  </si>
  <si>
    <t>N° deJuntas Médicas asistidas</t>
  </si>
  <si>
    <t>Reporte estadístico</t>
  </si>
  <si>
    <t>Reumatología</t>
  </si>
  <si>
    <t>Diferentes Servicios</t>
  </si>
  <si>
    <t>Fortalecer la Gestión de Calidad en salud a travéz de la implementación de proceso de mejora contínua, completando al 100% el proceso de Acrteditacion del Hospital</t>
  </si>
  <si>
    <t>N° de Servicios con procesos de mejroa contínua</t>
  </si>
  <si>
    <t xml:space="preserve">Gestión de Calidad </t>
  </si>
  <si>
    <t>Elaborar procesos y procedimeintos de mejora contínua de los servicios de salud</t>
  </si>
  <si>
    <t>N° de Procesos y Procedimientos elaborados</t>
  </si>
  <si>
    <t>Procedimeintos aprobados</t>
  </si>
  <si>
    <t>Aplicación de la encuesta de satisfaccion del usuario en el Hospital.</t>
  </si>
  <si>
    <t>Nro de EESS aplicadas</t>
  </si>
  <si>
    <t>Informe de los resultados de la Encuesta de Satisfacción</t>
  </si>
  <si>
    <t>Realizar el seguimiento al ejercicio médico en cumplimiento a normativa vigente a través de la elavoración del 100% de auditorias médicas solicitadas</t>
  </si>
  <si>
    <t>N° de Auditorias realizadas / N° de Auditorias solicitadas</t>
  </si>
  <si>
    <t>,</t>
  </si>
  <si>
    <t>Informes de Auditoría</t>
  </si>
  <si>
    <t>Auditoría Médica</t>
  </si>
  <si>
    <t>Realización de auditorias médicas internas.</t>
  </si>
  <si>
    <t xml:space="preserve">N° de Auditorias Medicas Internas </t>
  </si>
  <si>
    <t>Realizar tareas de Sequimiento y Monitoreo de enfermerdades de notificacion epidemiologica, a trave´s del perfil epidemiológico y reportes</t>
  </si>
  <si>
    <t>Nro de Tareas ejecutadas/Nro de Tareas programadas</t>
  </si>
  <si>
    <t xml:space="preserve">Actas o Documentos o Informes o Registros </t>
  </si>
  <si>
    <t>Epidemiología</t>
  </si>
  <si>
    <t>Elaborar el Perfíl Epidemiológico de la Gestión anterior</t>
  </si>
  <si>
    <t>N° de Perfiles Elaborados</t>
  </si>
  <si>
    <t xml:space="preserve">Perfil Epidemiológico aprobado </t>
  </si>
  <si>
    <t>Elaborar el Planes de Contingencia Institucional de acuerdo al comportamiento epidemiológico</t>
  </si>
  <si>
    <t>Documento técnico</t>
  </si>
  <si>
    <t>Realizar mensualmente Boletines epidemiológicos</t>
  </si>
  <si>
    <t>No. De Boletines Epidemiológicos realizados en la gestión</t>
  </si>
  <si>
    <t>Monitorear semanalmente los eventos de notificación epidemiológica obligatoria clasificados por semana epidemiológica, identificndo factores de riesgo.</t>
  </si>
  <si>
    <t>N° de informes realizados</t>
  </si>
  <si>
    <t>Informes</t>
  </si>
  <si>
    <t>Formación de profesionales en pre y pos grado del área de salud</t>
  </si>
  <si>
    <t>Nro de tareas realizadas/Nro de tareas programadas</t>
  </si>
  <si>
    <t>Informes y doceumntos de las actividades realizadas</t>
  </si>
  <si>
    <t xml:space="preserve">Enseñanza e Investigación </t>
  </si>
  <si>
    <t>Nº de planes elaborados</t>
  </si>
  <si>
    <t xml:space="preserve">Plan elaborado </t>
  </si>
  <si>
    <t xml:space="preserve">Realizar 40 sesiones de casos clínicos o lectura de artículos </t>
  </si>
  <si>
    <t xml:space="preserve">Nro de Sesiones realizados </t>
  </si>
  <si>
    <t>Actas de casos y/o lectura de artículos</t>
  </si>
  <si>
    <t xml:space="preserve">Llevar a cabo 8 reuniones de comité de enseñanza </t>
  </si>
  <si>
    <t>Nro de Reuniones del Comité de Enseñanza</t>
  </si>
  <si>
    <t>Actas de reuniones</t>
  </si>
  <si>
    <t>Realizar curso de actualización a la Residencia e Internado</t>
  </si>
  <si>
    <t>N° de Cursos realizados</t>
  </si>
  <si>
    <t>Informe de capacitación</t>
  </si>
  <si>
    <t>Realizar la Gestión de la informacion del SSULP</t>
  </si>
  <si>
    <t>Reportes o Documentos o Informes</t>
  </si>
  <si>
    <t>Bioestadistica</t>
  </si>
  <si>
    <t>Codificacion de CIE 10 de los pacientes internados atenciones en emergencia y quirofano</t>
  </si>
  <si>
    <t xml:space="preserve">N° de reportes mensuales realizados </t>
  </si>
  <si>
    <t>Reportes estadisticos</t>
  </si>
  <si>
    <t xml:space="preserve">No de Anuario estadistico elaborado </t>
  </si>
  <si>
    <t>Anuario</t>
  </si>
  <si>
    <t>N° de reportes mensuales realizados</t>
  </si>
  <si>
    <t xml:space="preserve">Reportes Estadisticos </t>
  </si>
  <si>
    <t xml:space="preserve">Verificar y consolidar mensualmente datos de hospitalizacion quirofano emergencias enfermeria fisioterapia imagenologia y otros </t>
  </si>
  <si>
    <t xml:space="preserve">Elaborar el 100% de informacion requerida por diferentes instancias </t>
  </si>
  <si>
    <t>Reportes Estadisticos  o Informes</t>
  </si>
  <si>
    <t>Fortalecer y promover permanentemente la lactancia materna a travez del cumplimiento de los 10 pasos hacia una lactancia Feliz</t>
  </si>
  <si>
    <t xml:space="preserve">Informes o Registros </t>
  </si>
  <si>
    <t>Comité de Lactancia Materna</t>
  </si>
  <si>
    <t>N° de reuniones realizadas</t>
  </si>
  <si>
    <t>Informe de Reuniones</t>
  </si>
  <si>
    <t xml:space="preserve">Consejeria y orientacion en lactancia materna </t>
  </si>
  <si>
    <t>N° de  consejerias y orientacion en lactancia materna</t>
  </si>
  <si>
    <t>Cuaderno de Registros</t>
  </si>
  <si>
    <t>Elaborar el Plan de Capacitación continua</t>
  </si>
  <si>
    <t>Plan de Capacitación</t>
  </si>
  <si>
    <t>Revision y actualizacion del reglamento interno del comité</t>
  </si>
  <si>
    <t xml:space="preserve">N° de actualizacion </t>
  </si>
  <si>
    <t xml:space="preserve">Reglamento Interno </t>
  </si>
  <si>
    <t>Elaboraracion y presentacion del plan de trabajo del comité</t>
  </si>
  <si>
    <t>N de planes de trabajo realizados</t>
  </si>
  <si>
    <t>Plan de Trabajo</t>
  </si>
  <si>
    <t xml:space="preserve">Fortalecer y promover el uso adecuado del expediente clinico </t>
  </si>
  <si>
    <t>Comité del Expediente Clinico</t>
  </si>
  <si>
    <t>Informe del plan de trabajo</t>
  </si>
  <si>
    <t>Realizar reuniones  mensuales</t>
  </si>
  <si>
    <t>N° de Reuniones realizadas</t>
  </si>
  <si>
    <t>Cuaderno de reuniones</t>
  </si>
  <si>
    <t>N° de actualizacion del reglamento interno</t>
  </si>
  <si>
    <t>Lograr que el Equipo de Salud y Administrativo se Encuentre Actualizado y Capacitado  en las Distintas Funciones y en las Normas que Estamos Regidos a fin de mejorar continuamente en la atencion en los diferentes servicios.</t>
  </si>
  <si>
    <t>Comité de Auditoria Medica</t>
  </si>
  <si>
    <t>Realizar auditorias  medicas internas de servicio</t>
  </si>
  <si>
    <t>N° de  auditorias  medicas internas  de servicio</t>
  </si>
  <si>
    <t>Informe de auditorias</t>
  </si>
  <si>
    <t>Realizar audirorias medicas internas de casos programados o incidentales</t>
  </si>
  <si>
    <t>N° de audotirias medicas internas efectivas realizadas</t>
  </si>
  <si>
    <t xml:space="preserve">Apoyo y fortalecimiento en la vigilancia epidemiologica </t>
  </si>
  <si>
    <t>Comité de Vigilancia Epidemiologica</t>
  </si>
  <si>
    <t>Evaluar de manera periodica las actividades del Comité de Vigilancia Epidemiológica</t>
  </si>
  <si>
    <t>Nro de Evaluaciones</t>
  </si>
  <si>
    <t>Libro de Actas</t>
  </si>
  <si>
    <t>Reportar de manera periódica y oportuna los casos de Infecciones Asociadas a Atención en Salud</t>
  </si>
  <si>
    <t xml:space="preserve">Nro de Reportes </t>
  </si>
  <si>
    <t>Sub-Comité Infecciones Asociadas a Atención en Salud</t>
  </si>
  <si>
    <t>Realizar cursos de actualización en Bioseguridad para el personal de salud y administrativo de la institución</t>
  </si>
  <si>
    <t>Nro de Cursos</t>
  </si>
  <si>
    <t>Documento tecnico, actas de participantes</t>
  </si>
  <si>
    <t>Sub-Comité de Bioseguridad</t>
  </si>
  <si>
    <t>Orientar y capacitar a internos y médicos residentes en Bioseguridad</t>
  </si>
  <si>
    <t>Nro de Capacitacion inductiva</t>
  </si>
  <si>
    <t>Realizar supervisión en el correcto manejo de los residuos hospitalarios</t>
  </si>
  <si>
    <t>Nro de Supervisiones</t>
  </si>
  <si>
    <t>Sub-Comité de Residuos Hospitalarios</t>
  </si>
  <si>
    <t>Capacitar al  personal de limpieza sobre el correcto manejo de residuos hospitalarios y Normas de Bioseguridad</t>
  </si>
  <si>
    <t>Nro de Capacitacion</t>
  </si>
  <si>
    <t>Realizar la recopilación de informacion estadística mensual</t>
  </si>
  <si>
    <t xml:space="preserve">Nro de recopilacoines de informacion </t>
  </si>
  <si>
    <t>Regsitro Estadistico</t>
  </si>
  <si>
    <t>Sub-Comité de analisis de Informacion</t>
  </si>
  <si>
    <t xml:space="preserve">Realizar las actividades inherentes a la gestión de Farmacia </t>
  </si>
  <si>
    <t>Farmacia</t>
  </si>
  <si>
    <t>Realizar Inventario Trimestral por ítems</t>
  </si>
  <si>
    <t>N° Inventarios Realizados</t>
  </si>
  <si>
    <t>Informe de Inventario</t>
  </si>
  <si>
    <t>Actualización y Validación de recetas diarias</t>
  </si>
  <si>
    <t>Informe mensual de recetas actualizadas y validadas</t>
  </si>
  <si>
    <t>Realizar Auditorías de Recetas</t>
  </si>
  <si>
    <t>N° Auditorías de Recetas</t>
  </si>
  <si>
    <t>Informe de Auditoría de Recetas</t>
  </si>
  <si>
    <t>N° de medicamentos, insumos y dispositivos médicos, reactivos, material de laboratorio e insumos odontológicos entregados / Total de requerimientos recibidos</t>
  </si>
  <si>
    <t>Formualrios de entrega</t>
  </si>
  <si>
    <t>Almacén de Medicamentos y dispositivos Médicos</t>
  </si>
  <si>
    <t xml:space="preserve">Adquisición de Medicamentos y Dispositivos Médicos </t>
  </si>
  <si>
    <t xml:space="preserve">N° de Adquisiciones </t>
  </si>
  <si>
    <t>Solicitudes de Adquisición</t>
  </si>
  <si>
    <t xml:space="preserve">Realizar la gestión de Stock y de Medicamentos y Dispositivos medicos </t>
  </si>
  <si>
    <t>Numero de gestión de stock realizada</t>
  </si>
  <si>
    <t>Formulario de Gestión de Stock</t>
  </si>
  <si>
    <t>Realizar la solicitud de Control de Calidad a la AGEMED.</t>
  </si>
  <si>
    <t>Numero de controles de Calidad realizado</t>
  </si>
  <si>
    <t>Solicitud a la AGEMED</t>
  </si>
  <si>
    <t>Realizar el control de inventarios interno y fechas de medicamentos y dispositivos médicos.</t>
  </si>
  <si>
    <t>N° de Controles de inventarios realizdos</t>
  </si>
  <si>
    <t>Informe de Inventario Interno</t>
  </si>
  <si>
    <t>Otorgar un Servicio de Laboratorio Clinico y bacteriologico eficiente a la poblacion asegurada.</t>
  </si>
  <si>
    <t>Estadisticas u ordenes o cuadernos</t>
  </si>
  <si>
    <t>Laboratorio</t>
  </si>
  <si>
    <t>Realizar controles de calidad interno  interdiario  en quimica sanguinea y hematologìa</t>
  </si>
  <si>
    <t>Nùmero de contoles internos realizados / /Numeros de controles programados</t>
  </si>
  <si>
    <t>CUADERNOS DIARIOS DEL PERSONAL</t>
  </si>
  <si>
    <t>LABORATORIO</t>
  </si>
  <si>
    <t>Realizar controles de calidad externos  procedentes del laboratorio de Referencia  INLASA</t>
  </si>
  <si>
    <t>Número de controles de callidad extenos  / numero de controles de callidad externos programados</t>
  </si>
  <si>
    <t>RESULTADOS EMITIDOS POR EL LABORATORIO DE REFERENCIA  INLASA</t>
  </si>
  <si>
    <t xml:space="preserve">Realizar  Rendimiento mensual del personal Bioquímico y técnico  </t>
  </si>
  <si>
    <t>Número de controles de rendimiento / número de controles de rendimiento programdos</t>
  </si>
  <si>
    <t>FORMULARIO DE RENDIMIENTO  DEL PERSONAL</t>
  </si>
  <si>
    <t>Realizar capacitaciones  con todo el personal Bioquímico , tecnico y auxiliar de apoyo</t>
  </si>
  <si>
    <t>Numero de cqapacitaciones realizadas  / numero de capacitaciones  programada</t>
  </si>
  <si>
    <t xml:space="preserve">DIAPOSITIVAS IMPRESAS  Y FIRMA DE PARTICIPANTES </t>
  </si>
  <si>
    <t>Realizar reuniones de evaluación  con  el personal  de laboratorio</t>
  </si>
  <si>
    <t>Número de reuniones realizadas / número de reuniones programada</t>
  </si>
  <si>
    <t>CUADERNO DE ACTAS</t>
  </si>
  <si>
    <t>Realizar mantenimientios  preventivos y correctivos mensuales de todos los equipos de laboratorio</t>
  </si>
  <si>
    <t>Número de mantenimientos /numero de mantenimientos programados</t>
  </si>
  <si>
    <t>informes mensuales de todos los equipos que se hicieron mantenimiento</t>
  </si>
  <si>
    <t xml:space="preserve">Actualizar los Manuales  o Protocolos de procedimmientos del laboratorio clínico. </t>
  </si>
  <si>
    <t>Nùmer de Manuales actualizados / número de manuales existentes</t>
  </si>
  <si>
    <t>ENTREGA DE MANUALES  ELABORADOS</t>
  </si>
  <si>
    <t>Lab Bacteriologia</t>
  </si>
  <si>
    <t>Realizar trabajos de investigación que permita tomar mejores desiciones médico/terapéuticas.</t>
  </si>
  <si>
    <t>Realizar controles de calidad externos a través del programa del Ministerio de Salud.</t>
  </si>
  <si>
    <t>Nº de controles externos realizados/ Nº de controles externos programados</t>
  </si>
  <si>
    <t>Realizar controles de calidad internos, normados por el Ministerio de Salud.</t>
  </si>
  <si>
    <t>Nº de controles internos realizados/No. De controles internos programados</t>
  </si>
  <si>
    <t>Realizar las actividades del servicio de nutrición</t>
  </si>
  <si>
    <t>Planilla de atención y elaboración de dietas</t>
  </si>
  <si>
    <t>Nutrición</t>
  </si>
  <si>
    <t>Atender el 100% de solicitudes de dietas para pacientes internados</t>
  </si>
  <si>
    <t>N° de dietas elaboradas/Total de pacientes internados</t>
  </si>
  <si>
    <t>Elaboración de menu a pacientes</t>
  </si>
  <si>
    <t xml:space="preserve">N° de menus elaborados </t>
  </si>
  <si>
    <t>Elaboracion de menu refrigerio a pacientes de hemodialisis</t>
  </si>
  <si>
    <t>Elaboracion de menu personal de turno</t>
  </si>
  <si>
    <t>Trabajo Social</t>
  </si>
  <si>
    <t xml:space="preserve">Atender solicitudes de trámites de Invalidez.    </t>
  </si>
  <si>
    <t>N° de Trámites de Invalidez atendidos</t>
  </si>
  <si>
    <t>Informes Sociales</t>
  </si>
  <si>
    <t>N° de Personas atendidas</t>
  </si>
  <si>
    <t>Atender Trámites de afiliación de beneficiarios</t>
  </si>
  <si>
    <t>N° de Trámites de Afiliación atendidos</t>
  </si>
  <si>
    <t>N° de Visitas domiciliarias realizadas</t>
  </si>
  <si>
    <t>Ficha de Visita Domiciliaria</t>
  </si>
  <si>
    <t xml:space="preserve">Participar en la Comisión de Prestaciones </t>
  </si>
  <si>
    <t>N° de Reuniones de la Comisión de prestaciones asistidas</t>
  </si>
  <si>
    <t>Elaborar Informes respecto a Bajas Médicas retroactivas</t>
  </si>
  <si>
    <t>N° de Informes realizados</t>
  </si>
  <si>
    <t>Elaborar Material de Difusión e información.</t>
  </si>
  <si>
    <t>N° de Documentos para difusión elaborados</t>
  </si>
  <si>
    <t>Manual y Tripticos de medicina preventiva</t>
  </si>
  <si>
    <t>N° de Actas de Juntas médicas</t>
  </si>
  <si>
    <t>Actas de Juntas Medicas</t>
  </si>
  <si>
    <t xml:space="preserve">N° de Asegurados atendidos </t>
  </si>
  <si>
    <t>N° de Informes sociales realizados</t>
  </si>
  <si>
    <t>Otorgar cuidados y asisencia de enfermería en Consulta Externa, Hospitalización, Servicios Auxiliares al 100% de los asegurados que lo requieran</t>
  </si>
  <si>
    <t>Informes y/o Registros Administrativos</t>
  </si>
  <si>
    <t>Enfermería</t>
  </si>
  <si>
    <t>Realizar  Evaluacion de la productividad de enfermeria en hospitalizacion</t>
  </si>
  <si>
    <t>N° de Evaluaciones de productividad realizadas</t>
  </si>
  <si>
    <t>Informe de Evaluación</t>
  </si>
  <si>
    <t>Responsable de Enfermeria</t>
  </si>
  <si>
    <t>Realizar reuniones de coordinacion con enfermeria</t>
  </si>
  <si>
    <t>No de reuniones realizadas</t>
  </si>
  <si>
    <t>Informe</t>
  </si>
  <si>
    <t xml:space="preserve">Programar  los roles de turnos de dominicales, feriados y turnos trimestrales </t>
  </si>
  <si>
    <t xml:space="preserve">N° de Roles de turnos  </t>
  </si>
  <si>
    <t>Roles de Turnos</t>
  </si>
  <si>
    <t xml:space="preserve">Nro Plan elaborado </t>
  </si>
  <si>
    <t>Realizar una jornada de enfermeria</t>
  </si>
  <si>
    <t xml:space="preserve"> Numero de Jornada realizada</t>
  </si>
  <si>
    <t>Realizar Actividades en Consultorio Externo</t>
  </si>
  <si>
    <t>Planilla Registro de Actividades</t>
  </si>
  <si>
    <t>Enfermería Consulta Externa</t>
  </si>
  <si>
    <t>Supervision de enfermeria en hospitalizacion</t>
  </si>
  <si>
    <t>No de supervisiones de enfermeria/total de supervisiones programadas</t>
  </si>
  <si>
    <t>Registro de supervision</t>
  </si>
  <si>
    <t xml:space="preserve">supervision de enfermeria </t>
  </si>
  <si>
    <t>Nº de Actividades realizadas</t>
  </si>
  <si>
    <t>Formularios y Notas de requerimeintos</t>
  </si>
  <si>
    <t>Administraciòn del Hospital</t>
  </si>
  <si>
    <t xml:space="preserve">Gestionar el 100% de servicios básicos y otros necesarios para el normal funcionamiento del hospital, y predios administrativos de la institución </t>
  </si>
  <si>
    <t>N° de solicitudes de servicios realizados / N° de solicitudes de servicios recibidos</t>
  </si>
  <si>
    <t>Solicitudes de pago de servicios básicos y otros servicios necesarios</t>
  </si>
  <si>
    <t xml:space="preserve">Fiscalizar los procesos de Contratación de Limpiez, Alimentación, Provisión de Oxígeno Medicinal </t>
  </si>
  <si>
    <t>N° de Informes de conformidad de la prestación de Servicios de Servicios contratados</t>
  </si>
  <si>
    <t>Informes emitidos de conformidad</t>
  </si>
  <si>
    <t>N° de Reunines realizadas</t>
  </si>
  <si>
    <t xml:space="preserve">Actas de Reunion </t>
  </si>
  <si>
    <t>Servicios Generales y Mantenimientol</t>
  </si>
  <si>
    <t>Solicitud de compra y Especificaciones técnicas</t>
  </si>
  <si>
    <t>Servicios Generales</t>
  </si>
  <si>
    <t>Gestionar el 100% de las solicitudes para la Contratación de Servicios de Mantenimiento de Maquinaria, Equipo Médico y otros.</t>
  </si>
  <si>
    <t>N° de Contratos de mantenimiento gestionados / N° de Mantenimientos requeridos</t>
  </si>
  <si>
    <t>N° de Solicitudes de lavado y planchado realizadas / N° de Registro de lavado y planchado realizadas</t>
  </si>
  <si>
    <t>Registro de ropa lavada y planchada</t>
  </si>
  <si>
    <t>Registro del sistema hospitalario</t>
  </si>
  <si>
    <t>Plataforma</t>
  </si>
  <si>
    <t>Brindar Información al 100% de los usuarios externos e internos que lo requieran</t>
  </si>
  <si>
    <t>N° de Ausarios atendidos</t>
  </si>
  <si>
    <t>Agendar solicitudes de Informes y Certiificados Médicos</t>
  </si>
  <si>
    <t>N° de Agendamientos</t>
  </si>
  <si>
    <t>Registro de Agendamientos</t>
  </si>
  <si>
    <t xml:space="preserve">N° de Citas Médicas Agendadas </t>
  </si>
  <si>
    <t>Reporte de Sistema</t>
  </si>
  <si>
    <t>Agendar citas médicas para Afiliados al SSUE</t>
  </si>
  <si>
    <t>N° de Estudios Ecográficos agendados</t>
  </si>
  <si>
    <t>Proveer a los servicios de salud los expedientes clínicos que se requieran, conforme aprogramación de citas</t>
  </si>
  <si>
    <t>N° de actividades realizadas en la gestión de archivos</t>
  </si>
  <si>
    <t>Registros y documentos de las actividades realizadas</t>
  </si>
  <si>
    <t>Archivo del Expediente Clínico</t>
  </si>
  <si>
    <t xml:space="preserve">Reparación de  Expedientes  Clinicos deteriorados </t>
  </si>
  <si>
    <t>N° de expedientes reparados</t>
  </si>
  <si>
    <t>Registro de expedientes reaprados</t>
  </si>
  <si>
    <t xml:space="preserve">Archivo  de examenes de laboratorios  complementrios </t>
  </si>
  <si>
    <t>N° de examenes de laboratorio archivados</t>
  </si>
  <si>
    <t>Registro de archivo de examens</t>
  </si>
  <si>
    <t xml:space="preserve">Gestionar el 100% del archivo de placas  tomograficas </t>
  </si>
  <si>
    <t>N° de placas tomográficas archivadas</t>
  </si>
  <si>
    <t>Gestionar  el 100% del  depurado de  expedientes  clinicos  pora ser  dados de baja</t>
  </si>
  <si>
    <t>N° de expedientes clínicos dados de baja</t>
  </si>
  <si>
    <t>Registro de expedientes clínicos dados de baja</t>
  </si>
  <si>
    <t>ACP 2</t>
  </si>
  <si>
    <t>Otorgar un Servicio de Consulta Externa en atenciones de salud a la población asegurada del seguro Social Universitario La Paz.</t>
  </si>
  <si>
    <t>N° Pacientes Atendidos en Consulta Externa</t>
  </si>
  <si>
    <t xml:space="preserve">Registro Estadistico </t>
  </si>
  <si>
    <t>Reporte estadísitico</t>
  </si>
  <si>
    <t>Nro de Consultas Externas Realizadas</t>
  </si>
  <si>
    <t>Otorgar un servicio en Consulta Externa Integral en Neurología Clinica</t>
  </si>
  <si>
    <t>Neurología Clinica</t>
  </si>
  <si>
    <t>PLAN OPERATIVO ANUAL GESTIÓN 2025
OPERACIONES Y ACTIVIDADES ÁREA DE SALUD</t>
  </si>
  <si>
    <t>PLNF/FORM/POA 2025/002/25
FORMULARIO Nº 2</t>
  </si>
  <si>
    <t>Linea Base 2023</t>
  </si>
  <si>
    <t>Meta 2025</t>
  </si>
  <si>
    <t>PRIMER TRIMESTRE</t>
  </si>
  <si>
    <t>% de Ejecución 
 por Unidad Ejecutora</t>
  </si>
  <si>
    <t>SEGUNDO TRIMESTRE</t>
  </si>
  <si>
    <t>TERCER TRIMESTRE</t>
  </si>
  <si>
    <t>CUARTA TRIMESTRE</t>
  </si>
  <si>
    <t>TOTAL 
GESTION 
2025</t>
  </si>
  <si>
    <t>Realizar el 623683 de los procesos técnicos, asistenciales y administrativos para una atención en salud resolutiva y oportuna</t>
  </si>
  <si>
    <t>N° de Procesos técnicos, asistenciales y administrativos realizados</t>
  </si>
  <si>
    <t xml:space="preserve">Dirigir la Gestión y Prestación de los Servicos de salud de la isntitucióna través de un Modelo de Atención con calidad, </t>
  </si>
  <si>
    <t>Reslizar el seguimiento a las actividades de los servicios dependientes a travez de reuniones de coordinación y seguimiento</t>
  </si>
  <si>
    <t>N° de Reuniones de seguimiento y cooridnación</t>
  </si>
  <si>
    <t>Actas de Reunión</t>
  </si>
  <si>
    <t>Realizar seguimiento a las acciones que desarrollan los Comités de salud</t>
  </si>
  <si>
    <t>N° de Reuniones de Seguimiento</t>
  </si>
  <si>
    <t>Coordinar y controlar la contratación de la Consultoría para la Elaboración de condiciones previas Proyecto Pasaje Villegas</t>
  </si>
  <si>
    <t>N° de Solicitudes realizadas</t>
  </si>
  <si>
    <t>Formulario de solicitud de contratación</t>
  </si>
  <si>
    <t>Gerencia de Salud, GAF, Planificación</t>
  </si>
  <si>
    <t>Organizar los servicios, y las cargas horarias, de los profesionales.</t>
  </si>
  <si>
    <t>Realizar el seguimiento a las actividades de los servicios asistenciales a través de reuniones</t>
  </si>
  <si>
    <t>Realizar la Contratación de Servicios Exgternos de Diagnóstico y Tratamiento para satisfacer las necesidades de los asegurados para la gestión 2026</t>
  </si>
  <si>
    <t>N° de Servicios Externos solicitados</t>
  </si>
  <si>
    <t>Terminmos de Referenica y Formulario de Solicitud de Contratación</t>
  </si>
  <si>
    <t>Fortalecer la normativa interna en materia de Gestión de Calidad y Auditorías en Salud,</t>
  </si>
  <si>
    <t>Iniciar el Proceso de Acreditación del Hospital</t>
  </si>
  <si>
    <t>N° de EESS acreditados</t>
  </si>
  <si>
    <t>Realizar el seguimiento a la Habilitación del Hospital</t>
  </si>
  <si>
    <t>N° de acciones correctivas cumplidas</t>
  </si>
  <si>
    <t>Informe de cumplimiento</t>
  </si>
  <si>
    <t>Elaborar el Plan de Trabajo del servicio</t>
  </si>
  <si>
    <t>N° de Planes elaborados</t>
  </si>
  <si>
    <t>Planes de Contingencia elaborados</t>
  </si>
  <si>
    <t>Realizar Capacitaciones en coordinación con Sub Comités y Comité de Vigilancia Epidemiógica</t>
  </si>
  <si>
    <t>Registro de Participación e Informe</t>
  </si>
  <si>
    <t>Elaborar Plan de Actividades de enseñanza en el SSU para el año 2025</t>
  </si>
  <si>
    <t>Realizar el control de calidad en el registro de datos respecto del software hospitalario</t>
  </si>
  <si>
    <t>N° de controles de calidad realizados</t>
  </si>
  <si>
    <t>Informe de Control de calidad</t>
  </si>
  <si>
    <t xml:space="preserve">N° de reportes realizados </t>
  </si>
  <si>
    <t>Elaboracion de anuario estadistico de la gestión anterior</t>
  </si>
  <si>
    <t>Consolidar mensualmente la informacion de consulta externa en base a los datos contenidos en el sitema informatico SIGHO</t>
  </si>
  <si>
    <t>N° de Informes elaborados</t>
  </si>
  <si>
    <t xml:space="preserve">Realizar reuniones   </t>
  </si>
  <si>
    <t>Elaborar el Plan de Trabajo del Comité</t>
  </si>
  <si>
    <t>Atender de manera integral en cumplimiento a la Sentencia Constitucional N° 206/2014 a víctimas de violencia sexual</t>
  </si>
  <si>
    <t>Sub Comité de Análisis de la Información</t>
  </si>
  <si>
    <t>Elaborar el Plan de Trabajo del sub comité</t>
  </si>
  <si>
    <t>Docuemnto aprobado</t>
  </si>
  <si>
    <t>Realizar los CAI's de manera semestral</t>
  </si>
  <si>
    <t>N° de CAI's realizados</t>
  </si>
  <si>
    <t>Informe Técnico</t>
  </si>
  <si>
    <t>Realizar reuniones de coordinación del comité</t>
  </si>
  <si>
    <t>Actas de reunión</t>
  </si>
  <si>
    <t>Comité de atención a víctimas de Violencia Sexual</t>
  </si>
  <si>
    <t>Elaborar el protocolo de atención</t>
  </si>
  <si>
    <t>N° de Rpotocolos elaborados</t>
  </si>
  <si>
    <t>Realizar capacitaciones al personal sobre víctimas de violencia sexual</t>
  </si>
  <si>
    <t>N° de capacitaciones realizadas</t>
  </si>
  <si>
    <t>Informe de Capacitación</t>
  </si>
  <si>
    <t>Elaborar el plan de trabajo</t>
  </si>
  <si>
    <t>N° de planes elaborados</t>
  </si>
  <si>
    <t>Plan aprobado</t>
  </si>
  <si>
    <t>Proveer medicamentos, insumos y dispositivos médicos, reactivos, material de laboratorio e insumos odontológicos a los servicios médicos en el marco de la normativa vigente.</t>
  </si>
  <si>
    <t>Realizar exámenes bacteriológicos y micologicos con calidad a nuestros usuarios y beneficiarios  hospitalizados del SSU.</t>
  </si>
  <si>
    <t>No. De Laboratorios pacientes hospitalizados /
Total de laboratorios realizados</t>
  </si>
  <si>
    <t>Archivo de Estadisitcas</t>
  </si>
  <si>
    <t>Realizar exámenes bacteriológicos y micologicos con calidad a nuestros usuarios y beneficiarios  de consulta externa del SSU.</t>
  </si>
  <si>
    <t>No. De Laboratorios en pacientes de consulta externa realizados/ Total de laboratorios realizados</t>
  </si>
  <si>
    <t>Realizar exámenes bacteriológicos y micologicos con calidad a nuestros usuarios y beneficiarios  de emergencias del SSU.</t>
  </si>
  <si>
    <t>No. Laboratorios en pacientres de emergencias/
Total de laboratorios realizados</t>
  </si>
  <si>
    <t>Realizar exámenes bacteriológicos y micologicos con calidad a nuestros usuarios y beneficiarios  del SSUE del SSU.</t>
  </si>
  <si>
    <t>No. Laboratorios en pacientes del SSUE/
Total de laboratorios realizados</t>
  </si>
  <si>
    <t>Nº de Evaluaciones de impacto realizadas / Nº de Evaluaciones de impacto programadas</t>
  </si>
  <si>
    <t>Triptico difundido a personal medico</t>
  </si>
  <si>
    <t>Archivo de resultados de control de calidad externo</t>
  </si>
  <si>
    <t>Archivo de resultados de control de calidad interno</t>
  </si>
  <si>
    <t>Actualizar el Manual de Bioseguridad</t>
  </si>
  <si>
    <t xml:space="preserve"> Manual actualizado</t>
  </si>
  <si>
    <t>Manual de Procesos y Procedimientos</t>
  </si>
  <si>
    <t xml:space="preserve">Elaborar los Términos de Referencia para la Contratación del Servicios de Alimentación </t>
  </si>
  <si>
    <t>N° de Docuemntos Elaborados</t>
  </si>
  <si>
    <t>Dcumento Elaborado y presentado</t>
  </si>
  <si>
    <t>Menus elaborados</t>
  </si>
  <si>
    <t xml:space="preserve">Responder a casos que demanden la intervención de Trabajo Social, cumpliendo con las funciones propias del área </t>
  </si>
  <si>
    <t>Brindar informacion y orientación sobre Seguridad  Social, Derechos y Deberes y otra información requerida.</t>
  </si>
  <si>
    <t>Atender trámites para firma de Compromiso de Pago.</t>
  </si>
  <si>
    <t>N° de trámites atendidos</t>
  </si>
  <si>
    <t>Cuaderno de registro</t>
  </si>
  <si>
    <t>Cuaderno de Registro</t>
  </si>
  <si>
    <t>Realizar visitas domiciliarias</t>
  </si>
  <si>
    <t>Programar visitas médicas a domicilio de manera mensual</t>
  </si>
  <si>
    <t>N° de Planillas de programación elaboradas</t>
  </si>
  <si>
    <t>Planilla de programación de Visita Domiciliaria</t>
  </si>
  <si>
    <t>Acta de reunión de comosión de prestaciones</t>
  </si>
  <si>
    <t>Informes Sociales sobre bajas médicas retroactivas</t>
  </si>
  <si>
    <t>Realizar Intervención en casos de grupos vulnerables</t>
  </si>
  <si>
    <t>Registro de Intervenciones en grupos vulnerables</t>
  </si>
  <si>
    <t>Atender solcitudes de informes sociales en general y notas de respuesta</t>
  </si>
  <si>
    <t>Informes Sociales y Cuaderno de registro de notas</t>
  </si>
  <si>
    <t>Realizar Intervención en los casos de Hospitalización, consulta externa y otros de pacientes con enfermedades graves y catastróficas</t>
  </si>
  <si>
    <t>N° de intervenciones realizadas</t>
  </si>
  <si>
    <t>Registro de Intervenciones</t>
  </si>
  <si>
    <t>Atender trámites de afiliación por designación de ente gestor</t>
  </si>
  <si>
    <t>Informe con el detalle de los casos atendidos</t>
  </si>
  <si>
    <t>Atender trámites de de pre y post ocupacional cuando se requiera</t>
  </si>
  <si>
    <t>Gestionar los requerimeintos necesarios para el buen funcionamiento del hospital</t>
  </si>
  <si>
    <t>Realizar reuniones de seguimeinto y coordinación de las actividades con unidades dependientes.</t>
  </si>
  <si>
    <t xml:space="preserve">Gestionar los servicios necesarios para el funcionamiento operativo de las instalaciones y equipamiento del Seguro Social Universitario </t>
  </si>
  <si>
    <t>N° de Actividades de Servicios Genereales realizadas</t>
  </si>
  <si>
    <t xml:space="preserve">Elaborar el Plan de Mantenimiento preventivo y correctivo del Equipamiento Hospitalario </t>
  </si>
  <si>
    <t>N° de Plan elaborado</t>
  </si>
  <si>
    <t>Documento del Plan aprobado</t>
  </si>
  <si>
    <t>Elaborar el Plan de Mantenimiento preventivo y correctivo de la Infraestructura Hospitalaria</t>
  </si>
  <si>
    <t xml:space="preserve">Elaborar el Plan de Mantenimiento preventivo y correctivo de Maquinaria </t>
  </si>
  <si>
    <t>Gestionar la contratación de servicio externo para Mantenimiento de Infrestructura del hospital.</t>
  </si>
  <si>
    <t>N° de Solicitudes para la contración del servicio de mantenimiento del hospital</t>
  </si>
  <si>
    <t xml:space="preserve">Contratos de Mantenimiento </t>
  </si>
  <si>
    <t>Atender las solicitudes de mantenimientos correctivos menores de los distintos predios de la Institución.</t>
  </si>
  <si>
    <t>N° de Solicitudes de mantenimiento menor realizadas
/ N° de Requerimientos recibidos</t>
  </si>
  <si>
    <t xml:space="preserve">Formularios de los Mantenimientos realizados </t>
  </si>
  <si>
    <t>Atender el 100% de solicitudes de lavado y planchado de ropa hospitalaria, consulta externa y quirofano.</t>
  </si>
  <si>
    <t xml:space="preserve">Brindar atención de información sobre los servicios de salud a los usuarios que lo requieran </t>
  </si>
  <si>
    <t>N° de catenciones en plataforma realizadas</t>
  </si>
  <si>
    <t>Registros de atencion de información en general</t>
  </si>
  <si>
    <t>Agendar citas médicas para Jubilados y Pacientes del Interior</t>
  </si>
  <si>
    <t>Registro del Cuaderno de agendamiento a Jubilados y pacientes del Interior</t>
  </si>
  <si>
    <t>Agendar órdenes para Estudios Ecográficos y Ecocardiográficos</t>
  </si>
  <si>
    <t>Verificar y registrar los Certificados de Defunción de Fallecidos en el Hospital</t>
  </si>
  <si>
    <t>N° de Certificados verificados y registrados</t>
  </si>
  <si>
    <t>Registro de Certificados de Defunción</t>
  </si>
  <si>
    <t>Brindar un servicio de laboratorio de anatomia patologica eficiente</t>
  </si>
  <si>
    <t>Nro de Pacientes a quienes se realiaron Examenes patológicos</t>
  </si>
  <si>
    <t>Anatomia Patologica</t>
  </si>
  <si>
    <t>Otorgar un servicio en Consulta Externa Integral en Cardiología</t>
  </si>
  <si>
    <t>Cardiología</t>
  </si>
  <si>
    <t xml:space="preserve">Otorgar un servicio en Consulta Externa </t>
  </si>
  <si>
    <t>Cardiología Pediátrica</t>
  </si>
  <si>
    <t>Otorgar un servicio en Consulta Externa Integral en Cirugía</t>
  </si>
  <si>
    <t>Cirugía</t>
  </si>
  <si>
    <t>Otorgar un servicio en Consulta Externa Integral en Cirugía Maxilofacial</t>
  </si>
  <si>
    <t>Cirugía Maxilofacial</t>
  </si>
  <si>
    <t>Cirugía Vascular</t>
  </si>
  <si>
    <t>Otorgar un servicio en procedimientos por Dermatología</t>
  </si>
  <si>
    <t>Otorgar un servicio en Consulta Externa Integral en Endocrinología</t>
  </si>
  <si>
    <t>Endocrinología</t>
  </si>
  <si>
    <t>Fisiatría</t>
  </si>
  <si>
    <t>Otorgar un servicio en Consulta Externa Integral en Gastroenterlogía</t>
  </si>
  <si>
    <t>Gastroenterología</t>
  </si>
  <si>
    <t>Otorgar un servicio en procedimientos por Gastroenterología</t>
  </si>
  <si>
    <t>Nro de Procedimientos (Endoscopia y Colonoscopia)</t>
  </si>
  <si>
    <t>Geriatría</t>
  </si>
  <si>
    <t>Otorgar un servicio en Consulta Externa Integral en Ginecología</t>
  </si>
  <si>
    <t>Ginecología</t>
  </si>
  <si>
    <t>Tomar muestras para Papanicolau</t>
  </si>
  <si>
    <t>N° de muestras tomadas</t>
  </si>
  <si>
    <t>Realizar Colposcopías</t>
  </si>
  <si>
    <t>N° de estudios realizados</t>
  </si>
  <si>
    <t>Tomar muestras para biopsias</t>
  </si>
  <si>
    <t>Realizar Crioterapias</t>
  </si>
  <si>
    <t>N° de Crioterapias realizadas</t>
  </si>
  <si>
    <t>Hematología</t>
  </si>
  <si>
    <t>Realizar Evaluacion medica Preocupacional</t>
  </si>
  <si>
    <t>Nº de evaluaciones realizadas</t>
  </si>
  <si>
    <t>Cuaderno de registro/reporte estadistico</t>
  </si>
  <si>
    <t>Medicina del trabajo</t>
  </si>
  <si>
    <t>Realizar Evaluacion medica al puesto de trabajo</t>
  </si>
  <si>
    <t>Realizar Evaluacion medica Post ocupacional</t>
  </si>
  <si>
    <t>Realizar Evaluacion de incapacidades</t>
  </si>
  <si>
    <t>Otorgar un servicio de Consulta Externa en Medicina Familiar</t>
  </si>
  <si>
    <t>Nro de Consultas Externa</t>
  </si>
  <si>
    <t>Medicina Familiar</t>
  </si>
  <si>
    <t>Otorgar un servicio de atenciòn domiciliaria semanal</t>
  </si>
  <si>
    <t>Nro de Visitas domiciliarias</t>
  </si>
  <si>
    <t>Otorgar un servicio en Consulta Externa Integral en Medicina General</t>
  </si>
  <si>
    <t>Medicina General</t>
  </si>
  <si>
    <t>Otorgar un servicio en Consulta Externa Integral en Medicina Interna</t>
  </si>
  <si>
    <t>Medicina Interna</t>
  </si>
  <si>
    <t>Otorgar un servicio en Consulta Externa Integral en Nefrología</t>
  </si>
  <si>
    <t>Nefrología-Hemodialisis</t>
  </si>
  <si>
    <t>Otorgar un servicio en Hemodialisis por Nefrología</t>
  </si>
  <si>
    <t>Numero de Atenciones en Hemodialisis</t>
  </si>
  <si>
    <t>Otorgar un servicio en Consulta Externa Integral en Neumología</t>
  </si>
  <si>
    <t>Neumología</t>
  </si>
  <si>
    <t>Otorgar un servicio en procedimientos por Neumología (Espirometrias)</t>
  </si>
  <si>
    <t>Nro de Espirometrias Realizadas</t>
  </si>
  <si>
    <t>Otorgar un servicio en procedimientos por Neumología (Broncoscopia)</t>
  </si>
  <si>
    <t>Nro de Broncoscopias Realizadas</t>
  </si>
  <si>
    <t>Otorgar un servicio en procedimientos por Neumología (Poligrafia del Sueño)</t>
  </si>
  <si>
    <t>(N° de Poligrafias realizadas / Total de Poligrafias solicitadas)x100</t>
  </si>
  <si>
    <t>Otorgar un servicio en Neurofisioogia</t>
  </si>
  <si>
    <t>Nro de EEG realizados</t>
  </si>
  <si>
    <t>Neurofisiología</t>
  </si>
  <si>
    <t>Neurocirug+ia</t>
  </si>
  <si>
    <t>Otorgar un servicio en Consulta Externa Integral en Nutricion</t>
  </si>
  <si>
    <t>Brindar atención integral odontologica dentro de las prestaciones de la seguridad social</t>
  </si>
  <si>
    <t>N° de consultas externas realizadas</t>
  </si>
  <si>
    <t>Odontologia</t>
  </si>
  <si>
    <t>Odontología Obrajes</t>
  </si>
  <si>
    <t>Otorgar un servicio en Consulta Externa Integral en Oftalmología</t>
  </si>
  <si>
    <t>Oftalmología</t>
  </si>
  <si>
    <t>Oncología</t>
  </si>
  <si>
    <t>Otorgar un servicio en Consulta Externa Integral en Otorrinolaringología</t>
  </si>
  <si>
    <t>Otorrinolaringología</t>
  </si>
  <si>
    <t>Otorgar un servicio en Consulta Externa Integral en Pediatria</t>
  </si>
  <si>
    <t>Pediatria</t>
  </si>
  <si>
    <t>Otorgar un servicio en Consulta Externa Integral en Proctología</t>
  </si>
  <si>
    <t>Proctología</t>
  </si>
  <si>
    <t>Brindar un servicio de Consulta Externa en Psicología.</t>
  </si>
  <si>
    <t>Psicología</t>
  </si>
  <si>
    <t>Otorgar un servicio en Consulta Externa Integral en Psiquiatría</t>
  </si>
  <si>
    <t>Psiquiatría</t>
  </si>
  <si>
    <t>Otorgar un servicio en Consulta Externa Integral en Reumatología</t>
  </si>
  <si>
    <t>Otorgar un servicio en Consulta Externa Integral en Terapia del Dolor</t>
  </si>
  <si>
    <t>Terapia del Dolor</t>
  </si>
  <si>
    <t>Otorgar un servicio en procedimientos por Traumatología</t>
  </si>
  <si>
    <t>Traumatología</t>
  </si>
  <si>
    <t>Triage</t>
  </si>
  <si>
    <t>Otorgar un servicio en Consulta Externa Integral en Urología</t>
  </si>
  <si>
    <t>Urología</t>
  </si>
  <si>
    <t>Atender a los asegurados en los Servicios Auxiliares de Diagnóstico y tratamiento en Consulta Externa</t>
  </si>
  <si>
    <t>N° Acciones en Servicios Auxiliares de diagnóstico y tratamiento de Consulta Externa</t>
  </si>
  <si>
    <t>Servicio de estudios Complementarios en Rayos X</t>
  </si>
  <si>
    <t>Numero de Estudios Complementarios en Rayos X realizados.</t>
  </si>
  <si>
    <t>Planilla de registro estadistico</t>
  </si>
  <si>
    <t>Imagenología</t>
  </si>
  <si>
    <t xml:space="preserve">Servicio de estudios Complementarios en Tomografia </t>
  </si>
  <si>
    <t>Numero de Estudios complementarios en Tomografia realizados.</t>
  </si>
  <si>
    <t xml:space="preserve">Servicio de estudios Complementarios en Mamografia </t>
  </si>
  <si>
    <t>Numero de Estudios complementarios en Mamografia realizados.</t>
  </si>
  <si>
    <t xml:space="preserve">Servicio de estudios Complementarios en Ecografia </t>
  </si>
  <si>
    <t>Numero de Estudios complementarios en Ecografia  realizados.</t>
  </si>
  <si>
    <t>Elaborar Informes de Mamografías, Ecografías y Tomografías</t>
  </si>
  <si>
    <t>N° de Informes Elaborados</t>
  </si>
  <si>
    <t>Registro de Informes</t>
  </si>
  <si>
    <t>Dispensar Medicamentos y Dispositivos médicos en Consulta Externa</t>
  </si>
  <si>
    <t>N° de Medicamentos y Dispositivos médicos dispensados por receta dispensados</t>
  </si>
  <si>
    <t>Registro de Sistema o Recetas Dispensadas</t>
  </si>
  <si>
    <t>Atender al 100% de pacientes asegurados que requieran sesiones de Fisioterapia y Kinesiologia de acuerdo a solicitud de especialidades en Consulta Externa</t>
  </si>
  <si>
    <t>N° de pacientes atendidos en servicios en el Servicio de Fisioterapia de Consulta Externa</t>
  </si>
  <si>
    <t>Historia Kinesica, Cuaderno de Asistencia y órdenes de solicitud para realizar Fisioterapia gabinete adultos, pediatria y hospitalizacion</t>
  </si>
  <si>
    <t xml:space="preserve">Fisioterapia y Kinesiologia </t>
  </si>
  <si>
    <t>Atender el número de sesiones de fisioterapia solicitadas</t>
  </si>
  <si>
    <t>N° de sesiones realizadas</t>
  </si>
  <si>
    <t>Reportes estadísticos</t>
  </si>
  <si>
    <t>Atender a los pacientes pediátricos que requieran fisioterapia y kineseología</t>
  </si>
  <si>
    <t>N° de pacientes pediátricos atendidos</t>
  </si>
  <si>
    <t xml:space="preserve">Realizar exámenes de laboratorio (hematoliogía, química sanguínea,lìquidos humorales serológicos,  hormonas, pruebas COVID  etc. De Consulta Externa </t>
  </si>
  <si>
    <t>Número de laboratorios realizados  De Consulta Externa</t>
  </si>
  <si>
    <t>ESTADISTICAS U  ORDENES DE EXAMENES SOLICITADOS</t>
  </si>
  <si>
    <t>No. De Laboratorios en pacientes de consulta externa realizados</t>
  </si>
  <si>
    <t>Estadisticas u ordenes de exámenes solicitados</t>
  </si>
  <si>
    <t>Atender solicitudes de medicamentos por diferentes vías</t>
  </si>
  <si>
    <t>N° de medicamentos administrados</t>
  </si>
  <si>
    <t>Registro de Inyectables</t>
  </si>
  <si>
    <t>Brindar atención de Especialidades en hospitalización a todos los pacientes que lo requieran</t>
  </si>
  <si>
    <t>N° de Pacientes atendidos por especialidades</t>
  </si>
  <si>
    <t>Registro Estadístico de pacientes internados por especialidad</t>
  </si>
  <si>
    <t>Dirección de Hospital</t>
  </si>
  <si>
    <t>Atender pacientes en hospitalización</t>
  </si>
  <si>
    <t>N° de visitas realizadas a pacientes en hospitalización</t>
  </si>
  <si>
    <t>Registro de planillas, Reporte Estadístico</t>
  </si>
  <si>
    <t>Cardiovascular</t>
  </si>
  <si>
    <t>Atender a pacientes en Hospitalización</t>
  </si>
  <si>
    <t>N° de pacientes atendidos en hospitalización</t>
  </si>
  <si>
    <t>Cirugía Maxilo Facial</t>
  </si>
  <si>
    <t>Cirugía Oncológica</t>
  </si>
  <si>
    <t>Cirugía Pediátrica</t>
  </si>
  <si>
    <t>Coloproctologia</t>
  </si>
  <si>
    <t>Emergencias</t>
  </si>
  <si>
    <t>Intensivista</t>
  </si>
  <si>
    <t>Nefrología</t>
  </si>
  <si>
    <t>Neurocirugía</t>
  </si>
  <si>
    <t>Neurología Clínica</t>
  </si>
  <si>
    <t>Odontología</t>
  </si>
  <si>
    <t>Oncohematología</t>
  </si>
  <si>
    <t>Oncología Clínica</t>
  </si>
  <si>
    <t>Pediatría</t>
  </si>
  <si>
    <t>Terapia Del Dolor</t>
  </si>
  <si>
    <t>Traumatología Neurología</t>
  </si>
  <si>
    <t>Traumatología Pediátrica</t>
  </si>
  <si>
    <t>Atender a los asegurados en los Servicios Auxiliares de Diagnóstico y tratamiento en Hospitalización</t>
  </si>
  <si>
    <t>N° Acciones en Servicios Auxiliares de diagnóstico y tratamiento de Hospitalización</t>
  </si>
  <si>
    <t>Dispensación de Medicamentos y Dispositivos médicos en Hospitalización</t>
  </si>
  <si>
    <t>Realizar exámenes pretransfusionales (verificacion de grupo sanguineo, pruebas de compatibilidad, )</t>
  </si>
  <si>
    <t>Número de laboratorios realizados  /  total de transfusiones realizadas</t>
  </si>
  <si>
    <t>ESTADISTICAS U  ORDENES para transfusión</t>
  </si>
  <si>
    <t>Servicio Transfusional</t>
  </si>
  <si>
    <t>Realizar las sangrías Terapeúticas</t>
  </si>
  <si>
    <t>Nùmero de Sangrías realizadas / Total de Sangrías programadas</t>
  </si>
  <si>
    <t>ESTADISTICAS U  ORDENES para Sangrías Terapeúticas</t>
  </si>
  <si>
    <t>Numero de capacitaciones realizadas  / numero de capacitaciones  programada</t>
  </si>
  <si>
    <t>INFORMES TRIMESTRALES de todos los equipos que se hicieron mantenimiento</t>
  </si>
  <si>
    <t>Atender al 100% de pacientes asegurados que requieran sesiones de Fisioterapia y Kinesiologia de acuerdo a solicitud de especialidades en Hospitalización</t>
  </si>
  <si>
    <t>N° de pacientes atendidos en servicios en el Servicio de Fisioterapia de Hospitalización</t>
  </si>
  <si>
    <t>Historia Kinesica, Cuaderno de Asistencia y órdenes de solicitud para realizar Fisioterapia</t>
  </si>
  <si>
    <t>Realizar exámenes de laboratorio (hematoliogía, química sanguínea,lìquidos humorales serológicos,  hormonas, pruebas COVID  etc. en Hospitalización</t>
  </si>
  <si>
    <t>Número de laboratorios realizados en Hospitalización</t>
  </si>
  <si>
    <t>No. De Laboratorios pacientes hospitalizados</t>
  </si>
  <si>
    <t>Elaboración de alimentación enteral a pacientes internados</t>
  </si>
  <si>
    <t>N° de pacientes que requieren alimentación entera</t>
  </si>
  <si>
    <t>Realizar actividaddes de enfermeria propias de cuidados críticos en la UMCCI</t>
  </si>
  <si>
    <t>N° de actividades de enfermeria en la UMCCI</t>
  </si>
  <si>
    <t>Registro de pacientes</t>
  </si>
  <si>
    <t>UMCCI-A</t>
  </si>
  <si>
    <t>Atencion de pacientes en la UMCCI -A</t>
  </si>
  <si>
    <t>No de atencion de pctes UMCCI</t>
  </si>
  <si>
    <t>Realizar actividaddes de enfermeria propias de la Ampiacion de UTI</t>
  </si>
  <si>
    <t>N ° de actividades de enfermeria   de UTI- Amp</t>
  </si>
  <si>
    <t>Registro de actividades</t>
  </si>
  <si>
    <t>UTI- INTERMEDIA</t>
  </si>
  <si>
    <t>Atencion de pacientes en la UTI - Amp</t>
  </si>
  <si>
    <t>N° de pactes atendidos en UTI - Amp</t>
  </si>
  <si>
    <t>UTIN - NEONATOLOGIA</t>
  </si>
  <si>
    <t>Atender a pacientes en alojamiento continuo</t>
  </si>
  <si>
    <t>N° de pacientes atendidos den alojamiento contínuo</t>
  </si>
  <si>
    <t>Atender a Neonatos en Cuidados Mínimos</t>
  </si>
  <si>
    <t xml:space="preserve">N° de recien nacidos con cuidado mínimo </t>
  </si>
  <si>
    <t>Atender a Neonatos en Cuidados Intermedios</t>
  </si>
  <si>
    <t>N° de recien nacidos con cuidado intermedio</t>
  </si>
  <si>
    <t>Atender pacientes en UTIN</t>
  </si>
  <si>
    <t>N° de Pacientes atendidos en cuidados crítios neonatales/Total de Nacidos Vivos</t>
  </si>
  <si>
    <t xml:space="preserve">Realizar  actividadades de enfermeria propias de cuidados críticos neonatales en Terapia Intensiva neonatal </t>
  </si>
  <si>
    <t>N° de activiades de enfermeria</t>
  </si>
  <si>
    <t>Atender pacientes en Hemodiálisis</t>
  </si>
  <si>
    <t>N° de pacientes atendidos</t>
  </si>
  <si>
    <t>Hemodialisis</t>
  </si>
  <si>
    <t>Sesiones en hemodialisis</t>
  </si>
  <si>
    <t>N. de sesiones en la unidad de hemodialisis</t>
  </si>
  <si>
    <t>Registro de sesiones</t>
  </si>
  <si>
    <t>Brindar un servicio de atencion en emrgencias</t>
  </si>
  <si>
    <t>Nro de Emergencias Atendidas</t>
  </si>
  <si>
    <t>Pacientes atendidos en Emergencias</t>
  </si>
  <si>
    <t>N° de Pacientes atendidos en emergencias</t>
  </si>
  <si>
    <t>Resporte Estadístico</t>
  </si>
  <si>
    <t xml:space="preserve">Médicos de Emergencias </t>
  </si>
  <si>
    <t>Atender a los asegurados en los Servicios Auxiliares de Diagnóstico y tratamiento en Emergencias</t>
  </si>
  <si>
    <t>N° Accionesen Servicios Auxiliares de diagnóstico y tratamiento de Emergencias</t>
  </si>
  <si>
    <t xml:space="preserve">Dispensación de Medicamentos y Dispositivos médicos en Emergencias </t>
  </si>
  <si>
    <t>N° de Medicamentos y Dispositivos médicos por receta dispensados</t>
  </si>
  <si>
    <t xml:space="preserve">Realizar exámenes de laboratorio (hematoliogía, química sanguínea,lìquidos humorales serológicos,  hormonas, pruebas COVID  etc. en Emergencias </t>
  </si>
  <si>
    <t xml:space="preserve">Número de laboratorios realizados en Emergencias </t>
  </si>
  <si>
    <t>No. Laboratorios en pacientres de emergencias</t>
  </si>
  <si>
    <t>Atencion a pacientes con diferentes procedimientos de enfermeria (inyectables, curaciones, nebulizaciones, control SV y otros)</t>
  </si>
  <si>
    <t>N° de pacientes atendidos con diferentes procedimientos.</t>
  </si>
  <si>
    <t>Ordenes de solicitud</t>
  </si>
  <si>
    <t>Enfermería Emergencias</t>
  </si>
  <si>
    <t>Admision de pctes para internacion en emergencias</t>
  </si>
  <si>
    <t>No de Admisiones para Internacion</t>
  </si>
  <si>
    <t>Atencion de pacientes  en emergencias</t>
  </si>
  <si>
    <t xml:space="preserve">No de pácientes atendidos  en emergencias </t>
  </si>
  <si>
    <t>Brindar servicio de cirugía a los asegurados</t>
  </si>
  <si>
    <t>N° de Cirugías realizadas</t>
  </si>
  <si>
    <t>Registro de cirugías</t>
  </si>
  <si>
    <t xml:space="preserve">Brindar servicio de Cirugía </t>
  </si>
  <si>
    <t>Anestesiología</t>
  </si>
  <si>
    <t>Brindar servicio de Cirugía de Cabeza y cuello</t>
  </si>
  <si>
    <t>Cirugía de Cabeza y cuello</t>
  </si>
  <si>
    <t>Brindar servicio de Cirugía Cardiovascular</t>
  </si>
  <si>
    <t>Cirugía cardiovascular</t>
  </si>
  <si>
    <t>Brindar servicio de Cirugía General</t>
  </si>
  <si>
    <t>Cirugía General</t>
  </si>
  <si>
    <t>Brindar servicio de Cirugía Maxilofacial</t>
  </si>
  <si>
    <t>Brindar servicio de Cirugía Oncológica</t>
  </si>
  <si>
    <t>Brindar servicio de Cirugía Pediatrica</t>
  </si>
  <si>
    <t>Cirugía Pediatrica</t>
  </si>
  <si>
    <t xml:space="preserve">Brindar servicio de Cirugía Reconstructiva </t>
  </si>
  <si>
    <t xml:space="preserve"> Cirugía Reconstructiva </t>
  </si>
  <si>
    <t>Brindar servicio de Cirugía Toracica</t>
  </si>
  <si>
    <t>Cirugía Toracica</t>
  </si>
  <si>
    <t xml:space="preserve">Brindar servicio de Cirugía Vascular </t>
  </si>
  <si>
    <t>Brindar servicio de Cirugía Dermatológica</t>
  </si>
  <si>
    <t>Cirugía Dermatológica</t>
  </si>
  <si>
    <t>Brindar servicio de Cirugía Gastroenterológica</t>
  </si>
  <si>
    <t>Cirugía Gastroenterológica</t>
  </si>
  <si>
    <t>Brindar servicio de Cirugía Ginecológica</t>
  </si>
  <si>
    <t>Cirugía Ginecoobstétrica</t>
  </si>
  <si>
    <t>Partos atendidos</t>
  </si>
  <si>
    <t>N° de partosatendidos</t>
  </si>
  <si>
    <t>Cesareas atendidas</t>
  </si>
  <si>
    <t>N° de cesareas atendidas</t>
  </si>
  <si>
    <t>Procedimientos de Medicina del Dolor</t>
  </si>
  <si>
    <t>Medicina del Dolor</t>
  </si>
  <si>
    <t>Brindar servicio de Neurocirugía</t>
  </si>
  <si>
    <t>Brindar servicio de Cirugía Oftalmológica</t>
  </si>
  <si>
    <t>Cirugía Oftalmológica</t>
  </si>
  <si>
    <t>Brindar servicio de Cirugía Otorrinolaringológica</t>
  </si>
  <si>
    <t>Cirugía Otorrinolaringológica</t>
  </si>
  <si>
    <t>Brindar servicio de Cirugía Proctológica</t>
  </si>
  <si>
    <t>Cirugía Proctológica</t>
  </si>
  <si>
    <t>Brindar servicio de Cirugía Traumatológica</t>
  </si>
  <si>
    <t>Cirugía Traumatológica</t>
  </si>
  <si>
    <t>Brindar servicio de Cirugía Traumatológica Pediátrica</t>
  </si>
  <si>
    <t>Cirugía Traumatológica Pediátrica</t>
  </si>
  <si>
    <t>Brindar servicio de Cirugía Urológica</t>
  </si>
  <si>
    <t>Cirugía Urológica</t>
  </si>
  <si>
    <t>Atender partos y cesarias en Quirófano</t>
  </si>
  <si>
    <t>N° de aprtos y cesarias atendidas</t>
  </si>
  <si>
    <t>Atender a los asegurados en los Servicios Auxiliares de Diagnóstico y tratamiento en Quirófano</t>
  </si>
  <si>
    <t>N° Acciones en Servicios Auxiliares de diagnóstico y tratamiento de Quirófano</t>
  </si>
  <si>
    <t>Brindar asistencia en Cirugías de Especilidades o Subespecialidades</t>
  </si>
  <si>
    <t>N° de Cirugías asistidas</t>
  </si>
  <si>
    <t>Dispensación de Medicamentos y Dispositivos médicos en Cirugía</t>
  </si>
  <si>
    <t>Realizar Instrumentaciones para cirugias</t>
  </si>
  <si>
    <t>N° de instrumentaciones quirúrgicas realizdas/Total de cirugías programadas</t>
  </si>
  <si>
    <t>Reporte Estadístico, Registro General de Cirugía</t>
  </si>
  <si>
    <t>Quirofano</t>
  </si>
  <si>
    <t>Asistir a los procedimeintos quirúrgicos programados</t>
  </si>
  <si>
    <t>N° de Asistencias a procedimientos Quirúrgicos realizadas / Total de procedimeintos quirúrgicos programados</t>
  </si>
  <si>
    <t>Reporte Estadístico</t>
  </si>
  <si>
    <t>Realizar las desinfecciones de instrumental requeridas de quirofano</t>
  </si>
  <si>
    <t>N° de desinfecciones realizadas UCES</t>
  </si>
  <si>
    <t>Registros y/o informe trimestral</t>
  </si>
  <si>
    <t>Realizar las desinfecciones de instrumental externo requerido</t>
  </si>
  <si>
    <t>Central de suministros y esterilizacion</t>
  </si>
  <si>
    <t>Preparar el  material requerido para Terapia Intensiva y Hemodiálisis</t>
  </si>
  <si>
    <t>N° de Paquetes preparados</t>
  </si>
  <si>
    <t>Preparar el  material requerido para hospitalización, consulta externa y emergencias</t>
  </si>
  <si>
    <t>Realizar cargas para estrilización</t>
  </si>
  <si>
    <t>N° de cargas de esterilización realizadas</t>
  </si>
  <si>
    <t>Registro de cargas de esterilización</t>
  </si>
  <si>
    <t>Realizar las actividaddes de enfermeria propias de cuidados postanestesicos requeridas</t>
  </si>
  <si>
    <t>N° de actividades de enfermeria en UCPA</t>
  </si>
  <si>
    <t>UCPA</t>
  </si>
  <si>
    <t>Atencion de pacientes en Cuidados Pos Anestesicos</t>
  </si>
  <si>
    <t>No de Pacientes atendidos en UCPA</t>
  </si>
  <si>
    <t xml:space="preserve">Realizar Actividades de promoción y prevención en salud </t>
  </si>
  <si>
    <t>Elaborar el Plan de Promoción y Prevención</t>
  </si>
  <si>
    <t>Plan Elaborado</t>
  </si>
  <si>
    <t>Docuemnto del Plan aprobado</t>
  </si>
  <si>
    <t>Dirección de Hospital - Gestión de Calidad - Medicina Preventiva</t>
  </si>
  <si>
    <t xml:space="preserve">Realizar 6 campañas de Promoción y Prevención en Salud  </t>
  </si>
  <si>
    <t>N° de Campañas realizadas</t>
  </si>
  <si>
    <t>Informes de resultados de las campañas</t>
  </si>
  <si>
    <t>Medicina Preventiva</t>
  </si>
  <si>
    <t xml:space="preserve">Realizar 2 campaña de promoción y prevención </t>
  </si>
  <si>
    <t>Otorgar orientación sobre planificación familiar</t>
  </si>
  <si>
    <t>N° de Pacientes atendidos</t>
  </si>
  <si>
    <t>Implementar la consulta de promoción y prevención al Adulto Mayor femenino, en instalaciones de Obrajes</t>
  </si>
  <si>
    <t>Realizar Promoción y Prevención para el Adulto mayor a traves de actividades físico cognitivas</t>
  </si>
  <si>
    <t>Informe de actividades realizadas</t>
  </si>
  <si>
    <t>Fisioterapia y Kineosología</t>
  </si>
  <si>
    <t>Participar en Campañas promovidas por el Ministerio de Salud y Ministerio de Trababjo</t>
  </si>
  <si>
    <t>N° de Campañas asistidas</t>
  </si>
  <si>
    <t>Registros de pacientes atendidos en cada cmapaña</t>
  </si>
  <si>
    <t>Enfermería Consulta Externas</t>
  </si>
  <si>
    <t>Vacunar conforme a lo establecido en el PAI a la población asegurada</t>
  </si>
  <si>
    <t>N° de asegurados vacunados</t>
  </si>
  <si>
    <t>Registro SNIS, e informe mensual</t>
  </si>
  <si>
    <t>Realizar Charlas de promoción y prevención a los asegurados</t>
  </si>
  <si>
    <t>Informes de Campañas realizadas</t>
  </si>
  <si>
    <t>Jornadas de Enfermería en Nefrología</t>
  </si>
  <si>
    <t>N° de Jornadas realizadas</t>
  </si>
  <si>
    <t>Informe y Certificados</t>
  </si>
  <si>
    <t>informes  de las campañas</t>
  </si>
  <si>
    <t>Atender 3006 estudiantes universitarios matriculados de la UMSA a través del SSUE que soliciten atenciones médicas</t>
  </si>
  <si>
    <t>N° de estudiantes atendidos</t>
  </si>
  <si>
    <t>Reportes Estadísticos</t>
  </si>
  <si>
    <t>Realizar Actividades de prestación de sericios asistenciales, promoción y prevención en salud a los estudiantes del SSUE</t>
  </si>
  <si>
    <t>Brindar atención en Salud a los Estudiantes del SSUE conforme al Convenio Interinstitucional firmado con la UMSA</t>
  </si>
  <si>
    <t>N° de Estudiantes atendidos</t>
  </si>
  <si>
    <t>Reportes Estadísticos e informe</t>
  </si>
  <si>
    <t>Realizar campañas de promoción y preención a los estudiantes del SSUE</t>
  </si>
  <si>
    <t>N° de campañas realizadas</t>
  </si>
  <si>
    <t>Informe de resultados de las campañas</t>
  </si>
  <si>
    <t>ACP 3</t>
  </si>
  <si>
    <t>Incrementar el porcentaje de inserción de personas con discapacidad dentro de la planilla del personal del Seguro Social Universitario La Paz en la gestión 2025</t>
  </si>
  <si>
    <t>N° de Trabajadores del SSU con discapacidad/Total de Trabajadores del SSU</t>
  </si>
  <si>
    <t>Planilla de Sueldos y Salarios</t>
  </si>
  <si>
    <t>Recursos Humanos</t>
  </si>
  <si>
    <t>Incrementar el porcentaje de inserción de personas con discapacidad dentro de la planilla del personal del Seguro Social Universitario La Paz en la gestión 2024</t>
  </si>
  <si>
    <t>N° deTrabajadores del SSU con discapacidad/Total de Trabajadores del SSU</t>
  </si>
  <si>
    <t>ACP 4</t>
  </si>
  <si>
    <t>Atender pacientes en Consultorio específico de Contingencias</t>
  </si>
  <si>
    <t xml:space="preserve">Numero de atenciones realizadas </t>
  </si>
  <si>
    <t>PLAN OPERATIVO ANUAL GESTIÓN 2025
OPERACIONES Y ACTIVIDADES ÁREA ADMINISTRATIVA</t>
  </si>
  <si>
    <t>ACP 5</t>
  </si>
  <si>
    <t>Gestionar en base al desarrollo integrado de Software de Salud, Adminsitrativo y Financiero menores gastos y mayores ingresos</t>
  </si>
  <si>
    <t>Gerencia General</t>
  </si>
  <si>
    <t>Diseñar e implementar 6 módulos del Software Integrado de Salud - Administrativo Financiero</t>
  </si>
  <si>
    <t>N° de Módulos diseñados e implementados</t>
  </si>
  <si>
    <t>Administracion y Gerencia del Seguro Social Universitario de La Paz</t>
  </si>
  <si>
    <t>Registro Administrativo</t>
  </si>
  <si>
    <t>Controlar el cumplimiento del 100% de las recomendaciones emitidas por Control Interno, Auditorías, y otros.</t>
  </si>
  <si>
    <t>N° de Solcitudes de seguimiento a las recomendaciones emitidas</t>
  </si>
  <si>
    <t>Notas de seguimiento</t>
  </si>
  <si>
    <t>Realizar Reuniones de seguimiento a la ejecución de actividades, para ajustar las desviaciones</t>
  </si>
  <si>
    <t xml:space="preserve">Actas de reución </t>
  </si>
  <si>
    <t>Gestionar los requrimeitnos de información solicitados por diferentes instituciones</t>
  </si>
  <si>
    <t>N° de Notas de Respuesta de los requerimeitnos de información solicitados</t>
  </si>
  <si>
    <t>Registro de Cites de respueta</t>
  </si>
  <si>
    <t>Convocar y Participar en el Honorable Directorio para la toma de decisiones</t>
  </si>
  <si>
    <t>N° de Directorios asistidos</t>
  </si>
  <si>
    <t>Realizar Procesos legales y de asesoramiento jurídico requeridos en la Gestión 2025</t>
  </si>
  <si>
    <t>N° de actividades realizadas /Total de Actividades progamadas</t>
  </si>
  <si>
    <t>Informes Legales</t>
  </si>
  <si>
    <t>Asesoría Legal</t>
  </si>
  <si>
    <t>i</t>
  </si>
  <si>
    <t>Elaborar Resoluciones de Directorio que se requieran</t>
  </si>
  <si>
    <t xml:space="preserve">N° Resoluciones de directorio emitidas </t>
  </si>
  <si>
    <t xml:space="preserve">Resoluciones de directorio  </t>
  </si>
  <si>
    <t xml:space="preserve">Asesoría Legal </t>
  </si>
  <si>
    <t>Gestionar las solicitudes de Gerencia de Salud para ser tratadas en la Comisión de Prestaciones</t>
  </si>
  <si>
    <t>N° de Resoluciones DCP emitidas / N° de Solicitudes ingresadas</t>
  </si>
  <si>
    <t>Resoluciones DCP, Hojas de Ruta o notas de solicitud de Gerencia de Salud</t>
  </si>
  <si>
    <t>Elaborar Resoluciones Administrativas solicitadas</t>
  </si>
  <si>
    <t>N° de Resoluciones ADM emitidas / N° de Solicitudes ingresadas</t>
  </si>
  <si>
    <t>Resolucion adminitrativa, Hojas de Ruta de solicitud</t>
  </si>
  <si>
    <t xml:space="preserve">Patrociniar y defender procesos judiciales coactivos sociales, coactivos fiscales, civiles, penales, laborales y acciones de defensa constitucional 100% </t>
  </si>
  <si>
    <t xml:space="preserve">N° de Informes bimensulaes de seguimiento de procesos </t>
  </si>
  <si>
    <t>Informes bimensuales</t>
  </si>
  <si>
    <t>Elaborar Contratos ANPE, Menores y Licitaciones y Contratos Modificatorios solicitados</t>
  </si>
  <si>
    <t>N° de contratos y adendas elaborados</t>
  </si>
  <si>
    <t>Notas a la Contraloría Gral del Estado</t>
  </si>
  <si>
    <t xml:space="preserve">Asesorar a la Gerencia General y a las distintas unidades sobre aspectos legales </t>
  </si>
  <si>
    <t>N° de Informes Legales y Notas emitidas / N° de Solicitudes ingresadas</t>
  </si>
  <si>
    <t>Informes Legales y Notas</t>
  </si>
  <si>
    <t>Atender solicitudes de personas naturales o jurídicas</t>
  </si>
  <si>
    <t>Realizar Procesos de Auditoria Interna requeridos en la Gestión 2021</t>
  </si>
  <si>
    <t>N° de Auditorías realizadas /total de auditorias programadas</t>
  </si>
  <si>
    <t>Informes de Auditoria</t>
  </si>
  <si>
    <t>Auditoria Interna</t>
  </si>
  <si>
    <t>Auditoria de Confiabilidad de los Registros 2024</t>
  </si>
  <si>
    <t>N° de auditorias realizadas / total de auditorias programadas</t>
  </si>
  <si>
    <t xml:space="preserve">Pronunciamiento sobre la confiabilidad de los Registros </t>
  </si>
  <si>
    <t>Auditoria de Confiabilidad de los Estados Financieros Gestión 2024</t>
  </si>
  <si>
    <t>Pronunciamiento sobre la confiabilidad de los Estados Financieros</t>
  </si>
  <si>
    <t>Primer seguimiento auditoria de registros gestión 2023</t>
  </si>
  <si>
    <t>N° seguimiento primers realizadas / total seguimiento primers programadas</t>
  </si>
  <si>
    <t>Informe de Seguimeinto</t>
  </si>
  <si>
    <t>Primer seguimiento auditoria de estados financieros gestión 2023</t>
  </si>
  <si>
    <t>Segundo seguimiento auditoria de registros gestión 2022</t>
  </si>
  <si>
    <t>N° seguimiento segundos realizadas / total seguimiento segundos programadas</t>
  </si>
  <si>
    <t>Segundo seguimiento auditoria de estados financieros gestión 2022</t>
  </si>
  <si>
    <t>Relevamientos de información específica a requerimeinto</t>
  </si>
  <si>
    <t>N° de relevamientos realizados/N° de relevamientos requeridos</t>
  </si>
  <si>
    <t>Informes de Relevamiento de Información</t>
  </si>
  <si>
    <t xml:space="preserve">Auditoria no programada </t>
  </si>
  <si>
    <t>N° de auditorias no programadas realizadas / total de auditorias no programadas  requeridas</t>
  </si>
  <si>
    <t>Informes de Auditorías No Programadas Emitidos</t>
  </si>
  <si>
    <t>Informe anual de actividades de la UAI gestión 2024</t>
  </si>
  <si>
    <t>N° de inf. De act. Anual Realizado</t>
  </si>
  <si>
    <t>Informe Anual de Actividades</t>
  </si>
  <si>
    <t>Informe semestral de actividades de la UAI gestión 2025</t>
  </si>
  <si>
    <t>N° de inf. De act. Semestral Realizado</t>
  </si>
  <si>
    <t>Informe Semestral de Actividades</t>
  </si>
  <si>
    <t>Asistir a Cursos de Capacitación en el Área de Control Gubernamental</t>
  </si>
  <si>
    <t>N° de Cursos Asistidos</t>
  </si>
  <si>
    <t>Certificados de aprobación y o Asistencia</t>
  </si>
  <si>
    <t>Programa operativo anual de la UAI gestión 2026</t>
  </si>
  <si>
    <t>N° de POA realizado</t>
  </si>
  <si>
    <t>POA UAI 2026</t>
  </si>
  <si>
    <t>Realizar procesos de Planificacion estrategica, operativa y organizacion del SSULP</t>
  </si>
  <si>
    <t>Planificacion</t>
  </si>
  <si>
    <t>Elaborar una nueva Estructura Organizacional</t>
  </si>
  <si>
    <t>Estructura elaborada</t>
  </si>
  <si>
    <t>Documento de Propuesta elaborado y presentado para aprobación</t>
  </si>
  <si>
    <t>Realizar la Formulacion del Anteproyecto del POA siguiente gestión</t>
  </si>
  <si>
    <t>Nro de Anteproyecto formulado</t>
  </si>
  <si>
    <t>Realizar el Seguimiento a la Ejecución trimestral del POA de la gestión</t>
  </si>
  <si>
    <t>Nro de seguimientos realizados</t>
  </si>
  <si>
    <t>Evaluacion Trimestral (Final) POA gestión anterior</t>
  </si>
  <si>
    <t>Nro de evaluacion de medio termino realizado</t>
  </si>
  <si>
    <t>Actualización del Manual de Procesos y Procedimientos del a´rea de Salud</t>
  </si>
  <si>
    <t>N° de Manuales elaborados</t>
  </si>
  <si>
    <t>Documento</t>
  </si>
  <si>
    <t>Preparar el proyecto de Plan Estratégico Institucional 2026 - 2030</t>
  </si>
  <si>
    <t>Proyecto del PEI elaborado</t>
  </si>
  <si>
    <t>Proyecto elaborado</t>
  </si>
  <si>
    <t>Velar por el cumplimiento de los ejes de política de prevención y anticorrupción: Eje 1: Fortalecimiento de la participación ciudadana; Eje 2: Fortalecimiento de la transparencia en la gestión pública y el derecho de acceso a la información; Eje 3: Medidas para eliminar la corrupción; Eje 4: Mecanismos de fotalecimiento y coordinación institucional</t>
  </si>
  <si>
    <t>Transparencia Institucional</t>
  </si>
  <si>
    <t>Atender denuncias de corrupcion</t>
  </si>
  <si>
    <t>Nº de denuncias</t>
  </si>
  <si>
    <t>Lista de denuncias</t>
  </si>
  <si>
    <t>Atender peticiones de informe</t>
  </si>
  <si>
    <t>Nº de informes</t>
  </si>
  <si>
    <t>Lista de informes</t>
  </si>
  <si>
    <t>Vigilar, revisar la transparencia de procesos de contratación de compras menores, licitaciones públicas, modalidad ANPE.</t>
  </si>
  <si>
    <t>Nº de Informes</t>
  </si>
  <si>
    <t>Informes de Procesos de Contratación</t>
  </si>
  <si>
    <t>Realizar capacitaciones a traves de seminarios</t>
  </si>
  <si>
    <t>Nº de capacitaciones realizadas</t>
  </si>
  <si>
    <t>Programa de Capacitación</t>
  </si>
  <si>
    <t>Coordinar las Audiencias Püblicas de Rendiciones de Cuentas</t>
  </si>
  <si>
    <t>Nº de Informes de Audiencias Públicas</t>
  </si>
  <si>
    <t>Informe Audiencias</t>
  </si>
  <si>
    <t>Participar en Ferias, reuniones, cumbres convocadas por el Ministerio de Justicia y  Transparencia Institucional, y Ministerio de Salud.</t>
  </si>
  <si>
    <t>Nº de Informes de participación</t>
  </si>
  <si>
    <t>Informe de participación</t>
  </si>
  <si>
    <t xml:space="preserve">Desarrollar e integrar herramientas tecnológicas que coadyuven a la prestación de servicios de salud y administrativos con calidad. </t>
  </si>
  <si>
    <t>N° de Herramientas y procesos técnolígicos desarrollados</t>
  </si>
  <si>
    <t>Informes de implementación</t>
  </si>
  <si>
    <t>División de Técnologías de la Información y Comunicación</t>
  </si>
  <si>
    <t>Implementar 3 módulos del área Administrativa (Contabilidad y Presupuestos)</t>
  </si>
  <si>
    <t>N° de Módulos implementados</t>
  </si>
  <si>
    <t>Informes de Implementación</t>
  </si>
  <si>
    <t>Implementar 3 módulos del área Hospitalaria (Consulta Externa, Archivo Clínico y Enfermería)</t>
  </si>
  <si>
    <t>Continuar con la reestructuración de la Red</t>
  </si>
  <si>
    <t>Red reestructurada</t>
  </si>
  <si>
    <t>Informe de Resstructuración de la Red</t>
  </si>
  <si>
    <t>Diseñar e implemenatar plan de mantenimiento y renovación de equipos informáticos</t>
  </si>
  <si>
    <t>Plan de mantenimeinto diseñado e implementado</t>
  </si>
  <si>
    <t>Elaborar  un Cronograma de capacitaciónes e inducciones al personal del SSU</t>
  </si>
  <si>
    <t>Cronograma elaborado</t>
  </si>
  <si>
    <t>Cronograma aprobado e implementado</t>
  </si>
  <si>
    <t>Establecer políticas y estrategias de comunicación e información pública del Seguro Social Universitario de La Paz proporcionando apoyo informativo y de cobertura a la Gerencia General consolidando la imagen institucional hacia la población asegurada y en general.</t>
  </si>
  <si>
    <t>N° de Estrategias implementadas</t>
  </si>
  <si>
    <t>Informes de Estrategias y campañas</t>
  </si>
  <si>
    <t>Comunicaciòn y Relaciones Pùblicas</t>
  </si>
  <si>
    <t>Coordinar y Organizar eventos institucionales y con otras instituciones</t>
  </si>
  <si>
    <t>N° de eventos organizados y coordinados</t>
  </si>
  <si>
    <t>Informes de los eventos organizados</t>
  </si>
  <si>
    <t xml:space="preserve">Comunicaciòn y Relaciones Pùblicas </t>
  </si>
  <si>
    <t>Difundir semestralmente la imagen institucional a través de campañas</t>
  </si>
  <si>
    <t xml:space="preserve">Informe </t>
  </si>
  <si>
    <t xml:space="preserve">Elavorar y difundir comunicados institucionales a nuestros asegurados y personal </t>
  </si>
  <si>
    <t>N° de comunicados realizados y difundidos</t>
  </si>
  <si>
    <t>Comunicados realizados y difundidos</t>
  </si>
  <si>
    <t xml:space="preserve">Comunicaciòn y Relaciones Pùblicas  </t>
  </si>
  <si>
    <t xml:space="preserve">Administrar redes sociales de la Insitución </t>
  </si>
  <si>
    <t>N° de redes sociales vigentes</t>
  </si>
  <si>
    <t>Informes de seguimeinto y las redes sociales</t>
  </si>
  <si>
    <t>Elaborar el Plan de Comunicación Anual</t>
  </si>
  <si>
    <t>N° de Palnes de Comunicación elaborados</t>
  </si>
  <si>
    <t>Documento del Plan de Comunicación anual aprobado</t>
  </si>
  <si>
    <t>Brindar asistencia al usuario via redes sociales</t>
  </si>
  <si>
    <t>N° de usuarios atendidos</t>
  </si>
  <si>
    <t>Registro de usuarios atendidos</t>
  </si>
  <si>
    <t>Realizar acciones para Reducir el Gasto corriente en 2% respecto de la Gestión 2024</t>
  </si>
  <si>
    <t>% de reducción del gasto Corriente</t>
  </si>
  <si>
    <t>Gerencia Administrativa Financiera</t>
  </si>
  <si>
    <t>Incrementar la afilaición minimamente del 5% de asegurados nuevos respecto de la gestión 2024</t>
  </si>
  <si>
    <t>N° Asegurados  nuevos afiliados</t>
  </si>
  <si>
    <t xml:space="preserve">Coadyuvar en la planificación, organización, ejecución, dirección y control de los recursos financieros y materiales requeridos en el 100% durante el ejercicio de la gestión institucional </t>
  </si>
  <si>
    <t>Infomres Trimestrales</t>
  </si>
  <si>
    <t>Informar trimestralmente sobre la situación financiera y administrativa de la Insittución.</t>
  </si>
  <si>
    <t>Gernecia Administrativa Financiera</t>
  </si>
  <si>
    <t>Realizar Reuniones trimestrales de análisis a procesos por Unidad</t>
  </si>
  <si>
    <t>N° de Reuniones realizadas / N° de reuniones programadas</t>
  </si>
  <si>
    <t>Registro de correspondencia</t>
  </si>
  <si>
    <t xml:space="preserve">Actualizar normativa interna relacionada con los procesos administrativos y financieros </t>
  </si>
  <si>
    <t>N° de Normas actualizados</t>
  </si>
  <si>
    <t>Normativas aprobadas</t>
  </si>
  <si>
    <t>Realizar procesos requeridos de la División Financiera en la Gestión 2024</t>
  </si>
  <si>
    <t xml:space="preserve">N° de procesos realizados / Total de procesos </t>
  </si>
  <si>
    <t>División Financiera</t>
  </si>
  <si>
    <t>Realizar el 100% de Certificaciones Presupuestarias requeridas</t>
  </si>
  <si>
    <t>N° de Certificaciones realizadas</t>
  </si>
  <si>
    <t>Certificaciones</t>
  </si>
  <si>
    <t>Presupuestos</t>
  </si>
  <si>
    <t>Elaborar reportes periodicos sobre la ejecución presupuestaria de ingresos y egresos</t>
  </si>
  <si>
    <t>N° de Reportes elaborados / N° de Reportes programados</t>
  </si>
  <si>
    <t>Reportes</t>
  </si>
  <si>
    <t>Elaborar informes de seguimiento y evaluación de la ejecución presupuestaria de Recursos y Egresos</t>
  </si>
  <si>
    <t>N° de Seguimientos realizados / N° de Seguimientos programados</t>
  </si>
  <si>
    <t>Informe semestral</t>
  </si>
  <si>
    <t>Realizar el 100% de las modificaciones presupuestarias requeridas</t>
  </si>
  <si>
    <t>N° de modificaciones  realizadas / N° de modificaciones solicitadas</t>
  </si>
  <si>
    <t>Informes tecnicos</t>
  </si>
  <si>
    <t>Elaborar la formulacion presupuestaria para la gestion 2025</t>
  </si>
  <si>
    <t>Presupuesto aprobado</t>
  </si>
  <si>
    <t>Presupuesto</t>
  </si>
  <si>
    <t>Registrar el 100% de los comprobantes Devengados de Ingresos,  Devengados de Egresos y Diarios  requeridos.</t>
  </si>
  <si>
    <t>N° de Comprobantes realizados</t>
  </si>
  <si>
    <t>Contabilidad</t>
  </si>
  <si>
    <t>Realizar Inventario físico de Almacen de Farmacia y Almacen de materiales en general.</t>
  </si>
  <si>
    <t>N° de inventarios realizados</t>
  </si>
  <si>
    <t>Realizar arqueos de tesoreria.</t>
  </si>
  <si>
    <t>N° de Arqueos realizados</t>
  </si>
  <si>
    <t>Elaborar y enviar el libro de compras por oficina virtual, confrome a formularios 110 recepcionados</t>
  </si>
  <si>
    <t>N° de Libros enviados</t>
  </si>
  <si>
    <t>Constancias de Envío</t>
  </si>
  <si>
    <t>Elaborar y enviar la planilla tributaria por oficina virtual</t>
  </si>
  <si>
    <t>N° Planillas enviadas</t>
  </si>
  <si>
    <t>Elaborar y enviar el libro de Auxiliar de Bancarización de la gestión anterior</t>
  </si>
  <si>
    <t>N° de Libros Auxiliar de Bancarización enviados</t>
  </si>
  <si>
    <t>Elaborar y declarar ante SIN los Formularios IUE, IT y RC-IVA</t>
  </si>
  <si>
    <t>N° de Formularios elaborados y declarados</t>
  </si>
  <si>
    <t>Formularios</t>
  </si>
  <si>
    <t>Elaboración del Flujo Financiero Proyectado de Ingresos y Gastos.</t>
  </si>
  <si>
    <t>Flujo financiero</t>
  </si>
  <si>
    <t>Tesorería</t>
  </si>
  <si>
    <t>Efectuar mensualmente el Seguimiento y Control del Flujo Financiero ejecutado</t>
  </si>
  <si>
    <t>Elaboración de Comprobantes de Ingresos,</t>
  </si>
  <si>
    <t>Comprobantes</t>
  </si>
  <si>
    <t xml:space="preserve">Elaboración de Comprobantes de Egresos (con la respectiva impresión y entrega de los cheques a los beneficiarios) </t>
  </si>
  <si>
    <t>Elaboración de Arqueos de Caja y Conciliaciones Bancarias. Asi mismo Informes de Seguimiento y Control de Tìtulos y Valores Ingresados a la Unidad de Tesorerìa.</t>
  </si>
  <si>
    <t>Arqueos</t>
  </si>
  <si>
    <t>Elaboraciòn de Recibos de Caja, por la Recaudaciòn de recursos como: Aportes, Atenciones Medicas por Convenios,m Cedúlas y otros; y su correspondiente depósito dentro de las 24 horas.</t>
  </si>
  <si>
    <t>Recibos</t>
  </si>
  <si>
    <t>Generar Reportes de Recaudaciones y Partes Diarios de Disponibilidad en Caja y Bancos</t>
  </si>
  <si>
    <t>Reportes de recuadaciones</t>
  </si>
  <si>
    <t>Realizar mensualmente el pago de Servicios Básicos, Impuestos, Ministerio de Salud, Asuss, Afp's y otros, en las oficinas correspondientes.</t>
  </si>
  <si>
    <t>Facturas y Reportes</t>
  </si>
  <si>
    <t>Realizar la Rendición y Descargo de gasolina entregados a los vehìculos con los que cuenta la Institución.</t>
  </si>
  <si>
    <t>Bitacoras y facturas de gasolina</t>
  </si>
  <si>
    <t>Realizar procesos requeridos de la División de bienes y Servicios en la Gestión 2024</t>
  </si>
  <si>
    <t xml:space="preserve">División de Bienes y Servicios  </t>
  </si>
  <si>
    <t xml:space="preserve">Procesar el 100% de solicitudes de contrataciones menor generales y de medicamentos de insumos medicos de Bs. 100 hasta 50.000,00 solicitados </t>
  </si>
  <si>
    <t>N° de solicitudes de contratación menor procesadas /N° de solicitudes recibidas</t>
  </si>
  <si>
    <t xml:space="preserve">registro de compras menores </t>
  </si>
  <si>
    <t>Contrataciones</t>
  </si>
  <si>
    <t>Procesar el 100% de solicitudes ANPE mayores a Bs. 50.000,00 hasta 1.000.000,00 solicitado</t>
  </si>
  <si>
    <t>N°de solicitudes de ANPE procesadas / N° de colicitudes recibidas</t>
  </si>
  <si>
    <t>Reporte de SICOES</t>
  </si>
  <si>
    <t>Procesar el 100% de solicitudes de licitacion pública a partir de Bs. 1.000.000,00 para adelante, solicitudes</t>
  </si>
  <si>
    <t xml:space="preserve">N° de solicitudes de licitaciones procesadas / N° de solicitudes recibidas </t>
  </si>
  <si>
    <t>Elaborar el PAC de la gestión en el táller respectivo con las diferentes aunidades solicitadas</t>
  </si>
  <si>
    <t xml:space="preserve">PAC elaborado </t>
  </si>
  <si>
    <t>Reporte PAC</t>
  </si>
  <si>
    <t>Realizar el 100% de modificaciones al PAC de acuerdo al Art. 45 del D.S. 0181</t>
  </si>
  <si>
    <t>N° de modificaciones realizadas / N° de modificaciones solicitadas</t>
  </si>
  <si>
    <t>Reporte SICOES</t>
  </si>
  <si>
    <t>Procesar el 100% de solicitudes CHB mayores aBs. 50.000 o medicamentos solicitados</t>
  </si>
  <si>
    <t>N° de solicitudes  CHB procesadas</t>
  </si>
  <si>
    <t>Procesar el 100% de solicitudes CND menores a Bs. 50.000</t>
  </si>
  <si>
    <t>N° de solicitudes  CND procesadas</t>
  </si>
  <si>
    <t>Participar en la recepción registro y asignación del 100% de activos fijos adquiridos en la gestión</t>
  </si>
  <si>
    <t>N° de participaciones en recepciones / N° de activos fijos adquiridos en la gestión</t>
  </si>
  <si>
    <t>Actas de recepción y asignación</t>
  </si>
  <si>
    <t>Activos fijos</t>
  </si>
  <si>
    <t xml:space="preserve">Atender el 100% de solicitudes de reasignación y transferencias de activos fijos </t>
  </si>
  <si>
    <t xml:space="preserve">N° de solicitudes de transferencia y asignación atendidas / N° de solicitudes </t>
  </si>
  <si>
    <t xml:space="preserve">Actas de entrega de activos fijos </t>
  </si>
  <si>
    <t xml:space="preserve">Realizar un inventario fisico de activos fijos </t>
  </si>
  <si>
    <t>Inventario fisico realizado</t>
  </si>
  <si>
    <t>Informe del inventario</t>
  </si>
  <si>
    <t xml:space="preserve">Realizar el 100% e bajas de activos fijos de acuerdo a requerimientos </t>
  </si>
  <si>
    <t>N° de bajas de activos realizados / N° de solicitudes de baja reciibidas</t>
  </si>
  <si>
    <t>Informe de bajas de activos fijos</t>
  </si>
  <si>
    <t>Generar reportes trimestrales de actualización y depreciación de activos fijos con los que cuenta el seguro social universitario de La Paz</t>
  </si>
  <si>
    <t xml:space="preserve">N° de reportes realizados / N° de reportes programados </t>
  </si>
  <si>
    <t>Estados de cuenta de activos fijos</t>
  </si>
  <si>
    <t xml:space="preserve">Gestionar la contratación de seguro integral: multiriesgo, automotores, responsabilidad,civil, poliza comprensiva 3d y accidentes personales para la siguiente gestión </t>
  </si>
  <si>
    <t>N° de polizas contratadas / N° de polizas programadas</t>
  </si>
  <si>
    <t xml:space="preserve">Formulario de solicitud de la contratación y polizas de seguro </t>
  </si>
  <si>
    <t>Realizar el Revaluo de Activos Fijos</t>
  </si>
  <si>
    <t>Revaluo de Activos Fijos realizado</t>
  </si>
  <si>
    <t>Informe de Revaluo Técnico</t>
  </si>
  <si>
    <t>Realizar baja y disposición de Activos Fijos de acuerdo a verificación de activos fijos</t>
  </si>
  <si>
    <t>Baja y Disposición de Activos fijos realizada</t>
  </si>
  <si>
    <t>Resolución de baja y disposición de activos fijos</t>
  </si>
  <si>
    <t xml:space="preserve">Gestionar una ves al año las compras de materiales e insumos de acuerdo a consumo historico por unidades y presupuesto aprobados </t>
  </si>
  <si>
    <t>N° de compras realizadas / N° de compras programadas</t>
  </si>
  <si>
    <t>Formularios de solicitud de compra</t>
  </si>
  <si>
    <t>Almacén general</t>
  </si>
  <si>
    <t>Realizar la entrega y registro del 100% de las solicitudes de materiales e insumos (ingresos y salidas de material del almacén ) de acuerdo a las solicitudes</t>
  </si>
  <si>
    <t xml:space="preserve">N° de entrega de materiales registrados / N° de solicitudes de ingreso y salida de materiales recibidos </t>
  </si>
  <si>
    <t xml:space="preserve">Formulario de ingreso y salida de materiales </t>
  </si>
  <si>
    <t>Elaborar trimestralmente reportes de existencias del almacén general considerando stocks minimos y maximos</t>
  </si>
  <si>
    <t>N° de reportes de existencias elaborados / N° de reportes de existencias programadas</t>
  </si>
  <si>
    <t xml:space="preserve">reportes trimestrales </t>
  </si>
  <si>
    <t xml:space="preserve">Realizar dos inventarios fisicos </t>
  </si>
  <si>
    <t xml:space="preserve">N° de inventarios realizados / N° de inventarios programados </t>
  </si>
  <si>
    <t xml:space="preserve">informe de inventarios realizados </t>
  </si>
  <si>
    <t xml:space="preserve">Clasificar, ordenar y describir las Undiades Docuemntales según áreas organizacionales </t>
  </si>
  <si>
    <t>N° de Unidades Documentales clasificadas, ordenadas y descritas</t>
  </si>
  <si>
    <t xml:space="preserve">Inventario de registros </t>
  </si>
  <si>
    <t>Archivo central</t>
  </si>
  <si>
    <t>Establecer lineamientos para la transferencia documental de archivos</t>
  </si>
  <si>
    <t>N° de Unidades organizacionales que trasnfieren archivos</t>
  </si>
  <si>
    <t>Informe y Actas de -trasnferencia</t>
  </si>
  <si>
    <t>Atender requerimientos de información, certificación y prestamos, internos y externos de documentos archivados</t>
  </si>
  <si>
    <t>N° de Notas e Informes de Respuesta a solicitudes documentales</t>
  </si>
  <si>
    <t>Registro de Notas y Formularios de Préstamo y Devolución Documental</t>
  </si>
  <si>
    <t>Codificación y marbeteo de cajas o legajos</t>
  </si>
  <si>
    <t>N° de Legajos o cajas codificadas - marbeteadas</t>
  </si>
  <si>
    <t>1informe de legajos o cajas codificadas - marbeteadas</t>
  </si>
  <si>
    <t>Realizar Procesos administración de personal requeridos en la Gestión 2024</t>
  </si>
  <si>
    <t>División de Recursos Humanos</t>
  </si>
  <si>
    <t>Elaborar mensualmente las planillas de pago para el personal</t>
  </si>
  <si>
    <t>N° de Planillas Elaboradas /Total de Planillas Programadas</t>
  </si>
  <si>
    <t>Planillas</t>
  </si>
  <si>
    <t>Realizar el 100% de solicitudes de certificados de trabajo requeridos</t>
  </si>
  <si>
    <t>N° de Certificados realizados/ N° de Solicitudes recepcionadas</t>
  </si>
  <si>
    <t>Registro de Certificados</t>
  </si>
  <si>
    <t>Desarrollar las capacidades de gestión a nivel operativo, humano y tecnológico, a través del Plan de Capacitación continua.</t>
  </si>
  <si>
    <t>Plan de Capacitación elaborado /Plan de Capacitación programado</t>
  </si>
  <si>
    <t>Documento del Plan de Capacitación</t>
  </si>
  <si>
    <t>Elaborar el Plan de Movilidad del Personal</t>
  </si>
  <si>
    <t>Plan de Movilidad de Personal elaborado y Plan de  Movilidad de Personal programado</t>
  </si>
  <si>
    <t>Documento del Plan de Moviliadad</t>
  </si>
  <si>
    <t>Realizar la Evaluación de Desempeño del Personal</t>
  </si>
  <si>
    <t>Evaluación de Desempeño realizada</t>
  </si>
  <si>
    <t>Docuemnto de la Evaluación de desempeño</t>
  </si>
  <si>
    <t>Implementar la Política de Recursos Humanos</t>
  </si>
  <si>
    <t>Politica de RRHH implementada</t>
  </si>
  <si>
    <t>Indormes de Implementación</t>
  </si>
  <si>
    <t>Realizar procesos requeridos de la Divisiòn de Seguros en la Gestión 2024</t>
  </si>
  <si>
    <t xml:space="preserve">División de Seguros </t>
  </si>
  <si>
    <t>Realizar el Seguimiento a las Actividades de las secciones dependientes</t>
  </si>
  <si>
    <t>N° Seguimientos realizados</t>
  </si>
  <si>
    <t>Actas de Reunion de seguimeinto</t>
  </si>
  <si>
    <t>Responsable de Seguros</t>
  </si>
  <si>
    <t>Emitir Notas sobre afiliaciones y otros a instituciones externas</t>
  </si>
  <si>
    <t xml:space="preserve">N° de Notas Emitidas </t>
  </si>
  <si>
    <t>Notas de respuesta</t>
  </si>
  <si>
    <t>Elaborar informes sobre asignación de ente gestor por algoritmo</t>
  </si>
  <si>
    <t>N° Informes Emitidos</t>
  </si>
  <si>
    <t>Informes Emitidos</t>
  </si>
  <si>
    <t>Atender requerimeintos de aseguros voluntarios, afiliaciones de madres, hijos políticos y otros</t>
  </si>
  <si>
    <t>N° de Notas de respuesta a requerimeintos de afilaición</t>
  </si>
  <si>
    <t>Realizar afiliaciones de titulares y beneficiarios</t>
  </si>
  <si>
    <t>N° de afiliaciones realizadas</t>
  </si>
  <si>
    <t>Reporte de afiliados y Recibos de Carnets</t>
  </si>
  <si>
    <t>Afiliación</t>
  </si>
  <si>
    <t xml:space="preserve">Procesar la afiliación de Estudiantes al SSUE </t>
  </si>
  <si>
    <t>N° de Estudiantes afliados al SSUE</t>
  </si>
  <si>
    <t>Reporte de afiliados</t>
  </si>
  <si>
    <t xml:space="preserve">Elaborar certificados de afiliación de acuerdo a requerimeinto </t>
  </si>
  <si>
    <t>N° certificados elaborados</t>
  </si>
  <si>
    <t>Registro de certificados</t>
  </si>
  <si>
    <t>Renovar Carnets de afiliación de acuerdo a requerimieno</t>
  </si>
  <si>
    <t>N° Carnets renovados</t>
  </si>
  <si>
    <t>Recibos de Carnets renovados</t>
  </si>
  <si>
    <t>Procesar solicitudes de ampliación del Seguro para hijos mayores a 19 años</t>
  </si>
  <si>
    <t>N° de solcitudes de ampliación de seguro</t>
  </si>
  <si>
    <t>Recibos de Carnets por ampliación de Seguro</t>
  </si>
  <si>
    <t>Elaborar Informes a requerimiento</t>
  </si>
  <si>
    <t>Informes elaborados</t>
  </si>
  <si>
    <t>Elaborar Informes mensuales de a afiliación acumulada del SSUE</t>
  </si>
  <si>
    <t>N° de Inforemes Elaborados</t>
  </si>
  <si>
    <t>Realizar campañas de afilaición al SSUE</t>
  </si>
  <si>
    <t>Informe de la campaña</t>
  </si>
  <si>
    <t>Liquidación de comprobante de pago mensual de aportes con sus respectivas bajas médicas de las instituciones  públicas y privadas afiliadas al s.s.u.</t>
  </si>
  <si>
    <t>N° de liquidaciones realizadas</t>
  </si>
  <si>
    <t>Formulario de aportes</t>
  </si>
  <si>
    <t>Aportes</t>
  </si>
  <si>
    <t>Liquidación de pago mensual de aportes  al assus</t>
  </si>
  <si>
    <t>Planilla de traspaso de aportes</t>
  </si>
  <si>
    <t>Liquidación de pago mensual  por aportes al ministerio de salud y deportes</t>
  </si>
  <si>
    <t>Liquidación de aportes de rentista que radican en el interior por cobrar</t>
  </si>
  <si>
    <t>Liquidación de aportes de rentista que radican en el interior por pagar</t>
  </si>
  <si>
    <t xml:space="preserve">Realizar  auditorias sobre el pago de aportes de corto plazo- UMSA - U.C.B. - Aldeas Infantiles </t>
  </si>
  <si>
    <t xml:space="preserve">N° de Auditorías realizadas </t>
  </si>
  <si>
    <t xml:space="preserve"> Inspección de Empresa</t>
  </si>
  <si>
    <t>Conciliar mensualmente con el t.g.n. sobre pago de aportes del personal afiliado al SSU que trabajan en instituciones públicas</t>
  </si>
  <si>
    <t>N° de conciliaciones realizadas</t>
  </si>
  <si>
    <t>Informes de Conciliación</t>
  </si>
  <si>
    <t>Realizar certificaciones de aportes personales de funcionarios de las diferentes instituciones afiliadas al ssu</t>
  </si>
  <si>
    <t>N° de Certificados realizados</t>
  </si>
  <si>
    <t>Certificado</t>
  </si>
  <si>
    <t>Realizar auditorias especiales a requerimiento de las autoridades del ssu</t>
  </si>
  <si>
    <t xml:space="preserve">Registro en el sistema de autorizaciones de VV.DD. de asegurados del interior </t>
  </si>
  <si>
    <t>N° de vigencias emitidas</t>
  </si>
  <si>
    <t>Impresión de las autorizaciones del interior</t>
  </si>
  <si>
    <t>Vigencia de Derechos</t>
  </si>
  <si>
    <t>Elaborar el reporte de bajas de forma mensual</t>
  </si>
  <si>
    <t>Informe de las bajas y autorizaciones de los asegurados del interior</t>
  </si>
  <si>
    <t xml:space="preserve">Registro en el sistema de VV.DD. de pacientes atendidos por convenio y/o compromiso de pago </t>
  </si>
  <si>
    <t>N° Convenio y/o compromisos de pago</t>
  </si>
  <si>
    <t>Convenio y/o compromisos de pago</t>
  </si>
  <si>
    <t>Registro de Autorizaciones de órdenes para atneción de servicios de salud externos</t>
  </si>
  <si>
    <t>N° de Órdenes autorizadas entregadas</t>
  </si>
  <si>
    <t xml:space="preserve">Resgistro </t>
  </si>
  <si>
    <t>Resgistro de Bajas Médicas autorizadas</t>
  </si>
  <si>
    <t>N° de Bajas autorizadas entregadas</t>
  </si>
  <si>
    <t>Regsitro</t>
  </si>
  <si>
    <t xml:space="preserve">Atender requerimeitnos de información y otros trámites </t>
  </si>
  <si>
    <t xml:space="preserve">ACP 10  </t>
  </si>
  <si>
    <t>Gestionar el cobro y pago de deudas en la Gestión 2025</t>
  </si>
  <si>
    <t xml:space="preserve">N° de Deudas cobradas y pagadas en la Gestión 2025 </t>
  </si>
  <si>
    <t>N° de acciones realizadas</t>
  </si>
  <si>
    <t>Realizar procesos para cobros y pagos de la deuda flotante</t>
  </si>
  <si>
    <t>Acciones para efectivizar las cuentas por cobrar</t>
  </si>
  <si>
    <t>N° de Acciones realizadas</t>
  </si>
  <si>
    <t>Notas de cargo y Notas de Aviso</t>
  </si>
  <si>
    <t xml:space="preserve">Realizar el seguimiento de la deuda flotante al 100 % </t>
  </si>
  <si>
    <t xml:space="preserve">N° de Seguimientos </t>
  </si>
  <si>
    <t>Informes de seguimiento</t>
  </si>
  <si>
    <t>Realizar procesos para cobros y pagos requeridos de la División Financiera en la Gestión 2024</t>
  </si>
  <si>
    <t>Elaborar un 100% de solicitudes de liquidaciones por cuentas por cobrar por Compromiso de Pago</t>
  </si>
  <si>
    <t>N° de solicitudes elaboradas</t>
  </si>
  <si>
    <t>Registro de liquidaciones por cobrar</t>
  </si>
  <si>
    <t xml:space="preserve">Liquidaciones </t>
  </si>
  <si>
    <t>Elaborar un 100% de solicitudes de liquidaciones por cuentas por cobrar por atenciones a pacientes de Seguros Universitarios del Interior</t>
  </si>
  <si>
    <t>Elaborar un 100% de solicitudes de liquidaciones por cuentas por cobrar por atenciones SOAT</t>
  </si>
  <si>
    <t>Elaborar un 100% de solicitudes de liquidaciones por cuentas por cobrar por atenciones por Riesgo Extraordinario</t>
  </si>
  <si>
    <t>Elaborar un 100% de solicitudes de liquidaciones por cuentas por cobrar por Exámenes de Pre y Post ocupaconal</t>
  </si>
  <si>
    <t xml:space="preserve">Elaborar un 100% de solicitudes de liquidaciones por cuentas por cobrar por Exámenes de Pre afiliación de Padres </t>
  </si>
  <si>
    <t>Elaborar un 100% de solicitudes de liquidaciones por cuentas por cobrar por Pre afiliaciones del Ente Gestor (asegurados por sorteo de la Gestora)</t>
  </si>
  <si>
    <t>Elaborar un 100% de solicitudes de liquidaciones por cuentas por cobrar por atenciones del SSUE</t>
  </si>
  <si>
    <t>Elaborar un 100% de solicitudes de liquidaciones por cuentas por pagar a Seguros Universitarios del Interior por atenciones a los asegurados</t>
  </si>
  <si>
    <t>Registro de liquidaciones por pagar</t>
  </si>
  <si>
    <t>Elaborar un 100% de solicitudes de liquidaciones por cuentas por pagar a Contratos por compra de servicios Externos</t>
  </si>
  <si>
    <t>Enviar trimestralmente a GAF el estado de cuentas de cuentas por cobrar y pagar a seguros del interior</t>
  </si>
  <si>
    <t xml:space="preserve">N° de estados de cuentas enviados </t>
  </si>
  <si>
    <t>estado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</si>
</sst>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0036"/>
        <bgColor rgb="FFC00000"/>
      </patternFill>
    </fill>
    <fill>
      <patternFill patternType="solid">
        <fgColor rgb="FF00B050"/>
        <bgColor rgb="FFC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C0000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45">
    <xf numFmtId="0" fontId="0" fillId="0" borderId="0" xfId="0"/>
    <xf numFmtId="0" fontId="5" fillId="0" borderId="0" xfId="3" applyFont="1" applyAlignment="1">
      <alignment vertical="center" wrapText="1"/>
    </xf>
    <xf numFmtId="0" fontId="7" fillId="0" borderId="0" xfId="3" applyFont="1" applyAlignment="1">
      <alignment vertical="center" wrapText="1"/>
    </xf>
    <xf numFmtId="0" fontId="6" fillId="2" borderId="2" xfId="3" applyFont="1" applyFill="1" applyBorder="1" applyAlignment="1">
      <alignment horizontal="center" vertical="center" wrapText="1"/>
    </xf>
    <xf numFmtId="3" fontId="6" fillId="3" borderId="5" xfId="3" applyNumberFormat="1" applyFont="1" applyFill="1" applyBorder="1" applyAlignment="1">
      <alignment horizontal="center" vertical="center" wrapText="1"/>
    </xf>
    <xf numFmtId="9" fontId="6" fillId="3" borderId="6" xfId="3" applyNumberFormat="1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8" fillId="4" borderId="8" xfId="3" applyFont="1" applyFill="1" applyBorder="1" applyAlignment="1">
      <alignment horizontal="center" vertical="center" wrapText="1"/>
    </xf>
    <xf numFmtId="3" fontId="8" fillId="4" borderId="8" xfId="2" applyNumberFormat="1" applyFont="1" applyFill="1" applyBorder="1" applyAlignment="1">
      <alignment horizontal="center" vertical="center" wrapText="1"/>
    </xf>
    <xf numFmtId="9" fontId="8" fillId="4" borderId="7" xfId="2" applyFont="1" applyFill="1" applyBorder="1" applyAlignment="1">
      <alignment horizontal="center" vertical="center" wrapText="1"/>
    </xf>
    <xf numFmtId="0" fontId="9" fillId="0" borderId="0" xfId="3" applyFont="1" applyAlignment="1">
      <alignment vertical="center" wrapText="1"/>
    </xf>
    <xf numFmtId="0" fontId="6" fillId="5" borderId="7" xfId="3" applyFont="1" applyFill="1" applyBorder="1" applyAlignment="1">
      <alignment horizontal="center" vertical="center" wrapText="1"/>
    </xf>
    <xf numFmtId="0" fontId="10" fillId="5" borderId="8" xfId="3" applyFont="1" applyFill="1" applyBorder="1" applyAlignment="1">
      <alignment horizontal="left" vertical="center" wrapText="1"/>
    </xf>
    <xf numFmtId="0" fontId="10" fillId="5" borderId="8" xfId="3" applyFont="1" applyFill="1" applyBorder="1" applyAlignment="1">
      <alignment horizontal="center" vertical="center" wrapText="1"/>
    </xf>
    <xf numFmtId="3" fontId="10" fillId="5" borderId="8" xfId="3" applyNumberFormat="1" applyFont="1" applyFill="1" applyBorder="1" applyAlignment="1">
      <alignment horizontal="center" vertical="center" wrapText="1"/>
    </xf>
    <xf numFmtId="3" fontId="10" fillId="5" borderId="8" xfId="2" applyNumberFormat="1" applyFont="1" applyFill="1" applyBorder="1" applyAlignment="1">
      <alignment horizontal="center" vertical="center" wrapText="1"/>
    </xf>
    <xf numFmtId="9" fontId="10" fillId="5" borderId="7" xfId="2" applyFont="1" applyFill="1" applyBorder="1" applyAlignment="1">
      <alignment horizontal="center" vertical="center" wrapText="1"/>
    </xf>
    <xf numFmtId="3" fontId="7" fillId="0" borderId="8" xfId="3" applyNumberFormat="1" applyFont="1" applyBorder="1" applyAlignment="1">
      <alignment horizontal="center" vertical="center" wrapText="1"/>
    </xf>
    <xf numFmtId="9" fontId="7" fillId="0" borderId="8" xfId="3" applyNumberFormat="1" applyFont="1" applyFill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8" xfId="3" applyFont="1" applyBorder="1" applyAlignment="1">
      <alignment vertical="center" wrapText="1"/>
    </xf>
    <xf numFmtId="3" fontId="10" fillId="0" borderId="8" xfId="2" applyNumberFormat="1" applyFont="1" applyFill="1" applyBorder="1" applyAlignment="1">
      <alignment horizontal="center" vertical="center" wrapText="1"/>
    </xf>
    <xf numFmtId="9" fontId="10" fillId="0" borderId="7" xfId="2" applyFont="1" applyFill="1" applyBorder="1" applyAlignment="1">
      <alignment horizontal="center" vertical="center" wrapText="1"/>
    </xf>
    <xf numFmtId="9" fontId="10" fillId="0" borderId="8" xfId="2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9" fontId="7" fillId="0" borderId="8" xfId="3" applyNumberFormat="1" applyFont="1" applyBorder="1" applyAlignment="1">
      <alignment horizontal="center" vertical="center" wrapText="1"/>
    </xf>
    <xf numFmtId="0" fontId="10" fillId="5" borderId="7" xfId="3" applyFont="1" applyFill="1" applyBorder="1" applyAlignment="1">
      <alignment horizontal="center" vertical="center" wrapText="1"/>
    </xf>
    <xf numFmtId="0" fontId="10" fillId="5" borderId="9" xfId="3" applyFont="1" applyFill="1" applyBorder="1" applyAlignment="1">
      <alignment horizontal="center" vertical="center" wrapText="1"/>
    </xf>
    <xf numFmtId="0" fontId="10" fillId="0" borderId="8" xfId="3" applyFont="1" applyBorder="1" applyAlignment="1">
      <alignment vertical="center" wrapText="1"/>
    </xf>
    <xf numFmtId="0" fontId="10" fillId="0" borderId="8" xfId="3" applyFont="1" applyBorder="1" applyAlignment="1">
      <alignment horizontal="center" vertical="center" wrapText="1"/>
    </xf>
    <xf numFmtId="3" fontId="10" fillId="0" borderId="8" xfId="3" applyNumberFormat="1" applyFont="1" applyBorder="1" applyAlignment="1">
      <alignment horizontal="center" vertical="center" wrapText="1"/>
    </xf>
    <xf numFmtId="9" fontId="10" fillId="0" borderId="8" xfId="3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6" borderId="7" xfId="3" applyFont="1" applyFill="1" applyBorder="1" applyAlignment="1">
      <alignment vertical="center" wrapText="1"/>
    </xf>
    <xf numFmtId="0" fontId="10" fillId="6" borderId="7" xfId="3" applyFont="1" applyFill="1" applyBorder="1" applyAlignment="1">
      <alignment horizontal="center" vertical="center" wrapText="1"/>
    </xf>
    <xf numFmtId="3" fontId="10" fillId="6" borderId="7" xfId="3" applyNumberFormat="1" applyFont="1" applyFill="1" applyBorder="1" applyAlignment="1">
      <alignment horizontal="center" vertical="center" wrapText="1"/>
    </xf>
    <xf numFmtId="9" fontId="10" fillId="6" borderId="7" xfId="3" applyNumberFormat="1" applyFont="1" applyFill="1" applyBorder="1" applyAlignment="1">
      <alignment horizontal="center" vertical="center" wrapText="1"/>
    </xf>
    <xf numFmtId="9" fontId="10" fillId="5" borderId="7" xfId="3" applyNumberFormat="1" applyFont="1" applyFill="1" applyBorder="1" applyAlignment="1">
      <alignment horizontal="center" vertical="center" wrapText="1"/>
    </xf>
    <xf numFmtId="0" fontId="8" fillId="6" borderId="8" xfId="3" applyFont="1" applyFill="1" applyBorder="1" applyAlignment="1">
      <alignment horizontal="left" vertical="center" wrapText="1"/>
    </xf>
    <xf numFmtId="0" fontId="10" fillId="6" borderId="8" xfId="3" applyFont="1" applyFill="1" applyBorder="1" applyAlignment="1">
      <alignment horizontal="left" vertical="center" wrapText="1"/>
    </xf>
    <xf numFmtId="0" fontId="7" fillId="6" borderId="8" xfId="3" applyFont="1" applyFill="1" applyBorder="1" applyAlignment="1">
      <alignment horizontal="left" vertical="center" wrapText="1"/>
    </xf>
    <xf numFmtId="0" fontId="10" fillId="6" borderId="8" xfId="3" applyFont="1" applyFill="1" applyBorder="1" applyAlignment="1">
      <alignment horizontal="center" vertical="center" wrapText="1"/>
    </xf>
    <xf numFmtId="3" fontId="10" fillId="6" borderId="8" xfId="3" applyNumberFormat="1" applyFont="1" applyFill="1" applyBorder="1" applyAlignment="1">
      <alignment horizontal="center" vertical="center" wrapText="1"/>
    </xf>
    <xf numFmtId="9" fontId="10" fillId="6" borderId="8" xfId="3" applyNumberFormat="1" applyFont="1" applyFill="1" applyBorder="1" applyAlignment="1">
      <alignment horizontal="center" vertical="center" wrapText="1"/>
    </xf>
    <xf numFmtId="0" fontId="8" fillId="6" borderId="7" xfId="3" applyFont="1" applyFill="1" applyBorder="1" applyAlignment="1">
      <alignment horizontal="left" vertical="center" wrapText="1"/>
    </xf>
    <xf numFmtId="0" fontId="10" fillId="6" borderId="7" xfId="3" applyFont="1" applyFill="1" applyBorder="1" applyAlignment="1">
      <alignment horizontal="left" vertical="center" wrapText="1"/>
    </xf>
    <xf numFmtId="3" fontId="7" fillId="0" borderId="0" xfId="3" applyNumberFormat="1" applyFont="1" applyAlignment="1">
      <alignment horizontal="center" vertical="center" wrapText="1"/>
    </xf>
    <xf numFmtId="9" fontId="7" fillId="0" borderId="0" xfId="3" applyNumberFormat="1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6" fillId="7" borderId="0" xfId="3" applyFont="1" applyFill="1" applyBorder="1" applyAlignment="1">
      <alignment horizontal="center" vertical="center" wrapText="1"/>
    </xf>
    <xf numFmtId="3" fontId="6" fillId="7" borderId="0" xfId="3" applyNumberFormat="1" applyFont="1" applyFill="1" applyBorder="1" applyAlignment="1">
      <alignment horizontal="center" vertical="center" wrapText="1"/>
    </xf>
    <xf numFmtId="9" fontId="6" fillId="7" borderId="0" xfId="3" applyNumberFormat="1" applyFont="1" applyFill="1" applyBorder="1" applyAlignment="1">
      <alignment horizontal="center" vertical="center" wrapText="1"/>
    </xf>
    <xf numFmtId="0" fontId="7" fillId="8" borderId="0" xfId="3" applyFont="1" applyFill="1" applyAlignment="1">
      <alignment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9" fontId="6" fillId="3" borderId="6" xfId="3" applyNumberFormat="1" applyFont="1" applyFill="1" applyBorder="1" applyAlignment="1">
      <alignment horizontal="center" vertical="center" wrapText="1"/>
    </xf>
    <xf numFmtId="9" fontId="8" fillId="4" borderId="8" xfId="2" applyFont="1" applyFill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left" vertical="center" wrapText="1"/>
    </xf>
    <xf numFmtId="0" fontId="11" fillId="0" borderId="7" xfId="3" applyFont="1" applyBorder="1" applyAlignment="1">
      <alignment horizontal="left" vertical="center" wrapText="1"/>
    </xf>
    <xf numFmtId="0" fontId="6" fillId="0" borderId="8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9" fontId="10" fillId="0" borderId="7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left" vertical="center" wrapText="1"/>
    </xf>
    <xf numFmtId="3" fontId="10" fillId="0" borderId="11" xfId="3" applyNumberFormat="1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2" fontId="10" fillId="0" borderId="8" xfId="3" applyNumberFormat="1" applyFont="1" applyBorder="1" applyAlignment="1">
      <alignment horizontal="center" vertical="center" wrapText="1"/>
    </xf>
    <xf numFmtId="0" fontId="7" fillId="0" borderId="8" xfId="3" applyFont="1" applyBorder="1" applyAlignment="1">
      <alignment horizontal="left" vertical="center" wrapText="1"/>
    </xf>
    <xf numFmtId="9" fontId="7" fillId="0" borderId="7" xfId="3" applyNumberFormat="1" applyFont="1" applyBorder="1" applyAlignment="1">
      <alignment horizontal="center" vertical="center" wrapText="1"/>
    </xf>
    <xf numFmtId="3" fontId="10" fillId="0" borderId="8" xfId="1" applyNumberFormat="1" applyFont="1" applyFill="1" applyBorder="1" applyAlignment="1">
      <alignment horizontal="center" vertical="center" wrapText="1"/>
    </xf>
    <xf numFmtId="3" fontId="10" fillId="0" borderId="8" xfId="1" applyNumberFormat="1" applyFont="1" applyFill="1" applyBorder="1" applyAlignment="1">
      <alignment horizontal="center" vertical="center"/>
    </xf>
    <xf numFmtId="43" fontId="10" fillId="0" borderId="8" xfId="0" applyNumberFormat="1" applyFont="1" applyBorder="1" applyAlignment="1">
      <alignment horizontal="center" vertical="center" wrapText="1"/>
    </xf>
    <xf numFmtId="43" fontId="11" fillId="0" borderId="8" xfId="0" applyNumberFormat="1" applyFont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9" fontId="10" fillId="5" borderId="8" xfId="2" applyFont="1" applyFill="1" applyBorder="1" applyAlignment="1">
      <alignment horizontal="center" vertical="center" wrapText="1"/>
    </xf>
    <xf numFmtId="3" fontId="7" fillId="5" borderId="8" xfId="3" applyNumberFormat="1" applyFont="1" applyFill="1" applyBorder="1" applyAlignment="1">
      <alignment horizontal="center" vertical="center" wrapText="1"/>
    </xf>
    <xf numFmtId="9" fontId="7" fillId="5" borderId="8" xfId="3" applyNumberFormat="1" applyFont="1" applyFill="1" applyBorder="1" applyAlignment="1">
      <alignment horizontal="center" vertical="center" wrapText="1"/>
    </xf>
    <xf numFmtId="3" fontId="9" fillId="4" borderId="8" xfId="3" applyNumberFormat="1" applyFont="1" applyFill="1" applyBorder="1" applyAlignment="1">
      <alignment horizontal="center" vertical="center" wrapText="1"/>
    </xf>
    <xf numFmtId="9" fontId="9" fillId="4" borderId="8" xfId="3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8" fillId="4" borderId="8" xfId="3" applyFont="1" applyFill="1" applyBorder="1" applyAlignment="1">
      <alignment vertical="center" wrapText="1"/>
    </xf>
    <xf numFmtId="164" fontId="8" fillId="4" borderId="8" xfId="3" applyNumberFormat="1" applyFont="1" applyFill="1" applyBorder="1" applyAlignment="1">
      <alignment horizontal="center" vertical="center" wrapText="1"/>
    </xf>
    <xf numFmtId="1" fontId="8" fillId="4" borderId="8" xfId="2" applyNumberFormat="1" applyFont="1" applyFill="1" applyBorder="1" applyAlignment="1">
      <alignment horizontal="center" vertical="center" wrapText="1"/>
    </xf>
    <xf numFmtId="9" fontId="8" fillId="4" borderId="7" xfId="3" applyNumberFormat="1" applyFont="1" applyFill="1" applyBorder="1" applyAlignment="1">
      <alignment horizontal="center" vertical="center" wrapText="1"/>
    </xf>
    <xf numFmtId="9" fontId="8" fillId="4" borderId="8" xfId="3" applyNumberFormat="1" applyFont="1" applyFill="1" applyBorder="1" applyAlignment="1">
      <alignment horizontal="center" vertical="center" wrapText="1"/>
    </xf>
    <xf numFmtId="0" fontId="10" fillId="5" borderId="8" xfId="3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1" fontId="7" fillId="0" borderId="8" xfId="1" applyNumberFormat="1" applyFont="1" applyBorder="1" applyAlignment="1">
      <alignment horizontal="center" vertical="center" wrapText="1"/>
    </xf>
    <xf numFmtId="1" fontId="10" fillId="0" borderId="8" xfId="3" applyNumberFormat="1" applyFont="1" applyBorder="1" applyAlignment="1">
      <alignment horizontal="center" vertical="center" wrapText="1"/>
    </xf>
    <xf numFmtId="0" fontId="10" fillId="0" borderId="7" xfId="3" applyFont="1" applyBorder="1" applyAlignment="1">
      <alignment vertical="center" wrapText="1"/>
    </xf>
    <xf numFmtId="0" fontId="10" fillId="0" borderId="8" xfId="4" applyFont="1" applyBorder="1" applyAlignment="1">
      <alignment horizontal="center" vertical="center" wrapText="1"/>
    </xf>
    <xf numFmtId="9" fontId="10" fillId="0" borderId="8" xfId="2" applyFont="1" applyBorder="1" applyAlignment="1">
      <alignment horizontal="center" vertical="center" wrapText="1"/>
    </xf>
    <xf numFmtId="1" fontId="10" fillId="0" borderId="8" xfId="2" applyNumberFormat="1" applyFont="1" applyBorder="1" applyAlignment="1">
      <alignment horizontal="center" vertical="center" wrapText="1"/>
    </xf>
    <xf numFmtId="1" fontId="10" fillId="0" borderId="7" xfId="2" applyNumberFormat="1" applyFont="1" applyBorder="1" applyAlignment="1">
      <alignment horizontal="center" vertical="center" wrapText="1"/>
    </xf>
    <xf numFmtId="10" fontId="10" fillId="0" borderId="8" xfId="3" applyNumberFormat="1" applyFont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10" fillId="6" borderId="8" xfId="3" applyFont="1" applyFill="1" applyBorder="1" applyAlignment="1">
      <alignment vertical="center" wrapText="1"/>
    </xf>
    <xf numFmtId="1" fontId="10" fillId="6" borderId="8" xfId="3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9" fontId="10" fillId="6" borderId="8" xfId="2" applyFont="1" applyFill="1" applyBorder="1" applyAlignment="1">
      <alignment horizontal="center" vertical="center" wrapText="1"/>
    </xf>
    <xf numFmtId="0" fontId="7" fillId="6" borderId="8" xfId="3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3" applyFont="1" applyFill="1" applyBorder="1" applyAlignment="1">
      <alignment horizontal="center" vertical="center" wrapText="1"/>
    </xf>
    <xf numFmtId="1" fontId="10" fillId="6" borderId="9" xfId="3" applyNumberFormat="1" applyFont="1" applyFill="1" applyBorder="1" applyAlignment="1">
      <alignment horizontal="center" vertical="center" wrapText="1"/>
    </xf>
    <xf numFmtId="1" fontId="10" fillId="6" borderId="8" xfId="2" applyNumberFormat="1" applyFont="1" applyFill="1" applyBorder="1" applyAlignment="1">
      <alignment horizontal="center" vertical="center" wrapText="1"/>
    </xf>
    <xf numFmtId="0" fontId="9" fillId="6" borderId="8" xfId="3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2" fontId="10" fillId="6" borderId="8" xfId="3" applyNumberFormat="1" applyFont="1" applyFill="1" applyBorder="1" applyAlignment="1">
      <alignment horizontal="center" vertical="center" wrapText="1"/>
    </xf>
    <xf numFmtId="0" fontId="7" fillId="6" borderId="10" xfId="3" applyFont="1" applyFill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0" fillId="6" borderId="10" xfId="3" applyFont="1" applyFill="1" applyBorder="1" applyAlignment="1">
      <alignment horizontal="left" vertical="center" wrapText="1"/>
    </xf>
    <xf numFmtId="0" fontId="9" fillId="6" borderId="7" xfId="3" applyFont="1" applyFill="1" applyBorder="1" applyAlignment="1">
      <alignment horizontal="left" vertical="center" wrapText="1"/>
    </xf>
    <xf numFmtId="0" fontId="7" fillId="6" borderId="7" xfId="3" applyFont="1" applyFill="1" applyBorder="1" applyAlignment="1">
      <alignment horizontal="left" vertical="center" wrapText="1"/>
    </xf>
    <xf numFmtId="3" fontId="9" fillId="4" borderId="8" xfId="1" applyNumberFormat="1" applyFont="1" applyFill="1" applyBorder="1" applyAlignment="1">
      <alignment horizontal="center" vertical="center" wrapText="1"/>
    </xf>
    <xf numFmtId="1" fontId="10" fillId="0" borderId="8" xfId="2" applyNumberFormat="1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13" xfId="3" applyFont="1" applyFill="1" applyBorder="1" applyAlignment="1">
      <alignment horizontal="center" vertical="center" wrapText="1"/>
    </xf>
    <xf numFmtId="9" fontId="6" fillId="3" borderId="6" xfId="3" applyNumberFormat="1" applyFont="1" applyFill="1" applyBorder="1" applyAlignment="1">
      <alignment horizontal="center" vertical="center" wrapText="1"/>
    </xf>
    <xf numFmtId="9" fontId="6" fillId="3" borderId="14" xfId="3" applyNumberFormat="1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0" fontId="6" fillId="3" borderId="14" xfId="3" applyFont="1" applyFill="1" applyBorder="1" applyAlignment="1">
      <alignment horizontal="center" vertical="center" wrapText="1"/>
    </xf>
    <xf numFmtId="9" fontId="6" fillId="2" borderId="12" xfId="2" applyFont="1" applyFill="1" applyBorder="1" applyAlignment="1">
      <alignment horizontal="center" vertical="center" wrapText="1"/>
    </xf>
    <xf numFmtId="9" fontId="6" fillId="2" borderId="15" xfId="2" applyFont="1" applyFill="1" applyBorder="1" applyAlignment="1">
      <alignment horizontal="center" vertical="center" wrapText="1"/>
    </xf>
    <xf numFmtId="9" fontId="6" fillId="2" borderId="5" xfId="2" applyFont="1" applyFill="1" applyBorder="1" applyAlignment="1">
      <alignment horizontal="center" vertical="center" wrapText="1"/>
    </xf>
    <xf numFmtId="9" fontId="6" fillId="2" borderId="16" xfId="2" applyFont="1" applyFill="1" applyBorder="1" applyAlignment="1">
      <alignment horizontal="center" vertical="center" wrapText="1"/>
    </xf>
    <xf numFmtId="9" fontId="6" fillId="2" borderId="1" xfId="2" applyFont="1" applyFill="1" applyBorder="1" applyAlignment="1">
      <alignment horizontal="center" vertical="center" wrapText="1"/>
    </xf>
    <xf numFmtId="9" fontId="6" fillId="2" borderId="17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4" xr:uid="{E7B450DE-01A3-49AC-9D18-72C29416F18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28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externalLink" Target="externalLinks/externalLink116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calcChain" Target="calcChain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110491</xdr:colOff>
      <xdr:row>0</xdr:row>
      <xdr:rowOff>47625</xdr:rowOff>
    </xdr:from>
    <xdr:ext cx="457199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1" y="47625"/>
          <a:ext cx="457199" cy="714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110491</xdr:colOff>
      <xdr:row>0</xdr:row>
      <xdr:rowOff>47625</xdr:rowOff>
    </xdr:from>
    <xdr:ext cx="457199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22DF1255-F80E-4B63-B72E-2C754141BA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1" y="47625"/>
          <a:ext cx="457199" cy="7143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DELO%20MACRO%20FISCAL/GRAFICOS%20DEL%20DOCUMENTO%20MMFM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is%20documentos/Mis%20Doc%20Incendio/Nueva%202003/Mis%20Documentos%20al%2019-02-03/Mis%20Documentos%20al%2019-02-03/CERT.97-02/cert97-02/CERT-02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%20WEB/hidrocarburos/Estadisticas/Upstream/Reservas/Reservas%20Gas%20Natural%20Mundo%20D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PIA%20WEB/hidrocarburos/Estadisticas/Upstream/Reservas/Reservas%20Gas%20Natural%20Mundo%20D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izeth/Configuraci&#243;n%20local/Archivos%20temporales%20de%20Internet/Content.IE5/YQITH9S2/TC-INF-UFV(MM)_eje_2010%20(1)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Yohasir%20Machaca/Configuraci&#243;n%20local/Archivos%20temporales%20de%20Internet/Content.Outlook/CBZNVFJO/Organismos%202013%20(2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CA/SLV/External%20Sector/Output/Working%20files%202003/Data/REER04-0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Carola%20Yujra/2011/DOSSIER%20FISCAL%202010/DOSSIER%20FISCAL%20-%20FINAL%202011/Superavit%20Fiscal%202010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rola%20Yujra/2011/DOSSIER%20FISCAL%202010/DOSSIER%20FISCAL%20-%20FINAL%202011/Superavit%20Fiscal%202010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rola%20Yujra/Escritorio/DOSSIER%202009/Sector%20fiscal/Gr&#225;ficos_tablas%20%20Dossier%202008/Imprenta%20Cruadros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arola%20Yujra/Escritorio/DOSSIER%202009/Sector%20fiscal/Gr&#225;ficos_tablas%20%20Dossier%202008/Imprenta%20Cruadr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rivero/Escritorio/PRONOSTICOS%20MEGACAMPOS/-%20SUBSUELO/sagarnaga/IFC/IFC%20NOVIEMBRE%20(P50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Jackelina%20Orellana/Escritorio/Jackelina%20O/Salarios/EJECUCIONES%201998-2007/Salarios%202007/1_Salarios_2006_Eje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Real2001/HTIreal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randazzo/Desktop/Workingfiles-for-participants-14Feb-2003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RL\BOL\Sectors\Fiscal\BOFISC-now-baseline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ingenieria%20250517\Reingenieria%20Financiera\Base%20Reingenenieria%20280417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is%20Documentos%20POE/DVPS/2010/Base%20de%20C&#225;lculo%20V2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CA/CRI/Dbase/Dinput/CRI-INPUT-A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jlrivero/Escritorio/PRONOSTICOS%20MEGACAMPOS/-%20SUBSUELO/sagarnaga/IFC/IFC%20NOVIEMBRE%20(P50)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CSC/MEDICION/Gasoductos/Contratistas/Camp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parada_2/Configuraci&#243;n%20local/Archivos%20temporales%20de%20Internet/Content.IE5/W92RWDA7/Weekly%20Tables.NEW2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RIMALEX/corrts99-2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os.economiayfinanzas.gob.bo/Documents%20and%20Settings/Jackelina%20Orellana/Escritorio/Jackelina%20O/Salarios/EJECUCIONES%201998-2007/Salarios%202007/15_Salarios_2006%20(Eje%20Sep%20RevNovII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UB/LVA/REP/SR99JUN/LVchart699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/TEMP/weo%20extra%20vulnerabilt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sdodzin/My%20Local%20Documents/Croatia/Mission%20-%20May%202003/Final%20May%2021,%202003/WIN/Temporary%20Internet%20Files/OLK312/GeoBop-July6(July11)-circul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DELO%20MACRO%20FISCAL/GRAFICOS%20DEL%20DOCUMENTO%20MMFMP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os.economiayfinanzas.gob.bo/Documents%20and%20Settings/Lcastro/Escritorio/Jackelina/Salarios/Rev%20Enero%202005/1%20Salarios%202005%2006%2007%2008%20Eje%20Nov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/UB/EST/98VISIT.MAY/SR/BOPM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r\puenteloayza\Ingresos\ppto%202001\PAPE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sdodzin/My%20Local%20Documents/Croatia/Mission%20-%20May%202003/Final%20May%2021,%202003/DATA/US/ARM/REP/97ARMRED/TABLES/EDSSARMRED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ROFINAN/Programa/prog2003/prog2003mensualizaci&#243;nene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mpartir/DDDDDDDD/PDVSA%20CIERRE%20FINAL/CONCILIACION%20PDVSA%20(21-8-12%20+%20refacturacions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scam02\finanzas-convenios%20energeticos\Documents%20and%20Settings\lacruzmn\Mis%20documentos\CONVENIMIENTOS\PETROPAR\Propuesta%20de%20Refinanciamiento%2002.09.09\Propuesta%20de%20Refinanciamiento%2002.09.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sdodzin/My%20Local%20Documents/Croatia/Mission%20-%20May%202003/Final%20May%2021,%202003/Croatia/MNG_EX/BOP9703_st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D429FC\Cotizacion%20de%20mi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sdodzin/My%20Local%20Documents/Croatia/Mission%20-%20May%202003/Final%20May%2021,%202003/DATA/OC/HIPC/e-files/e-files/Mozambique/BOP9703_stres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D96B53\Configuraci&#243;n%20lo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DSIMARD/Local%20Settings/Temporary%20Internet%20Files/OLK7/DATA/O1/ALB/FIS/alfis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CA/SLV/Fiscal%20Sector/Output/Output%202003/Working%20files%202003/SLV-Fiscal-March%2012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SANCAK/Local%20Settings/Temporary%20Internet%20Files/OLKF/HTI-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Mensual\_2005\Boletin%20Mensual\Bk%20Febrero_05%20(16_03)\REER10%20(base%201996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Mis%20documentos\HISTORIAL\PROD98\CERT-9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-Z/C-ZEN&#211;N/GESTION%202008%20-%20HIDROCARBUROS/YPFB/Documents%20and%20Settings/Estadisticas/Escritorio/Propuesta%20DS%20y%20Ley%20Distribuci&#243;n%20IDH/Analisis%201689%20vs%20305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CSC/MEDICION/Gasoductos/Chaco/Camp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Jackelina%20Orellana/Escritorio/Jackelina%20O/Salarios/EJECUCIONES%201998-2007/Salarios%202007/15_Salarios_2006%20(Eje%20Sep%20RevNovII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-Z/C-ZEN&#211;N/GESTION%202008%20-%20HIDROCARBUROS/YPFB/WINDOWS/TEMP/Ingresos/ppto%202001/PAPE-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SANCAK/Local%20Settings/Temporary%20Internet%20Files/OLKF/HTI_M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Prod99\MESES\JUL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cgonzales\2003\Haiti\LxLM%20Hait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PROD98\CERT-9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Mis%20documentos\HISTORIAL\PROD98\PROD98\SEP98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acroeconomia%20y%20FISCAL%2025-01-2011/SPNF%20mensual%20de%201990-2010/003.-%20TGN_DGPF-UPF/TGN05-08_DGPF_UPF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98DC7B\Cotizacion%20de%20minerale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NTAP03D\e&amp;d\Budgets%20&amp;%20Reports\Financial%20Reports\Chaco%20S.A\YEAR%202002\05%20GAAP%20FINANCIAL%20REPORTS\BREAK%20DOWN%20BAL%20SHEET%2012.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DELO%20MACRO%20FISCAL/Modelo_UGPPP%2011-04-11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_HURTADO/2013/NoBo/resumen%20normas%20entidade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PIA%20WEB/hidrocarburos/Estadisticas/julio/Base%20Comercializacion%20Carburante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saizar/Local%20Settings/Temporary%20Internet%20Files/OLK46/wrs218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Estadisticas/Escritorio/Propuesta%20DS%20y%20Ley%20Distribuci&#243;n%20IDH/Analisis%201689%20vs%20305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osq/Desktop/EMPRESAS%202005/AGOSTO/repso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saizar/Local%20Settings/Temporary%20Internet%20Files/OLK46/wrs21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YSI/Unidad%20D/PRES_MEFP/1_DATA_%20RAF/100_MCMMGG/Consistencia%20MACRO/08.02.11/PcMCForDist/PcMCsuppl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YSI\Unidad%20D\PRES_MEFP\1_DATA_%20RAF\100_MCMMGG\Consistencia%20MACRO\08.02.11\PcMCForDist\PcMCsuppl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lrivero\Escritorio\Shapes%202004\September%202004\Shapes%202004%20CON%20KANAT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Mis%20documentos\HISTORIAL\Mis%20documentos\HISTORIAL\HIS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DELO%20MACRO%20FISCAL/Modelo_UGPPP%2011-04-11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NTAP03D\e&amp;d\PROYECTO-PQB\Modelo%20econ&#243;mico\PQB%20-%20Bolivia%20Final%20Version%20Chaco%2009.06.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c-10\presupuesto\Mis%20documentos\PRESUPUESTO\RECURSOS%20HUMANOS\PLANILLA%20PRESUPUESTARIA%202004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antiago/Downloads/planilla-de-excel-para-el-aplicativo-de-compras-y-ventas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IDH%202008/1%20Actual/Consulta2%20final%20julio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IDH%202008/1%20Actual/Consulta2%20final%20juli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AFTS/CN/COMM/Monthly/BROOK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gonzales/Configuraci&#243;n%20local/Archivos%20temporales%20de%20Internet/OLK3/PresupuestoVentasCompras2009%20V2%20FINAL%2008.10.08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Ingresos/ppto%202001/PAPE-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Ingresos/ppto%202001/PAPE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y%20Documents/MONITOREO/LET-M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onica%20Parada/Configuraci&#243;n%20local/Archivos%20temporales%20de%20Internet/Content.Outlook/D0QFHZQ9/Programaci&#243;n%20Financiera/ASD/ASD%20FEB%202010%202DO%20Escenario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castro/Escritorio/Jackelina/Salarios/Rev%20Enero%202005/1%20Salarios%202005%2006%2007%2008%20Eje%20Nov%20200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dodzin\My%20Local%20Documents\Bolivia\2005%20A4%20Mission\Framework\BOMACR-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trices%20FODA%20Iterativo\Matriz%20Foda_PE244G%20PEGPM_resumen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nsheridan/Local%20Settings/Temporary%20Internet%20Files/OLK22/502ZambiaFiles%20-%20Tables%204-28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fsql\jackelina%2031\Jackelina%20O\Salarios\EJECUCIONES%201998-2007\Salarios%202007\1_Salarios_2006_Ej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onica%20Parada\Configuraci&#243;n%20local\Archivos%20temporales%20de%20Internet\Content.Outlook\D0QFHZQ9\Modelo%20e%20Deuda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onica%20Parada\Configuraci&#243;n%20local\Archivos%20temporales%20de%20Internet\Content.Outlook\D0QFHZQ9\Programaci&#243;n%20Financiera\ASD\ASD%20FEB%202010%202DO%20Escenario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pbox/Techos%202013%20-%20UGPPP/PGE%202013/Macroeconomia%20y%20FISCAL%2025-01-2011/SPNF%20mensual%20de%201990-2010/003.-%20TGN_DGPF-UPF/TGN05-08_DGPF_UP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RL/BOL/Sectors/BOP/Monthly%20financing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CA/SLV/Monetary%20Sector/Input/Info/PM99%20Jan%20FMI-200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P%20-%20CHACO.Bolivia\Analisis%20(para%20Dise&#241;os)\Simulaci&#243;n%20Alocacion%20-%20Tema%20Planta%20Dew%20Point\CHACOFIS01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OS/MACROS/MIMPORT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izeth/Configuraci&#243;n%20local/Archivos%20temporales%20de%20Internet/Content.IE5/J85ZZTJL/Imprenta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dsanteliz/Configuraci&#243;n%20local/Archivos%20temporales%20de%20Internet/OLKE/WINDOWS/TEMP/FLU990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NTAP03D\e&amp;d\Budgets%20&amp;%20Reports\Financial%20Reports\Chaco%20S.A\YEAR%202002\TRIALS\TRIALS%20-%20GAAP\TB%20GAAP%202002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HTI_real%2010-07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CRI-BOP-0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onica%20Parada/Configuraci&#243;n%20local/Archivos%20temporales%20de%20Internet/Content.Outlook/D0QFHZQ9/Modelo%20e%20Deuda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1/PDVSA%20Subvenci&#243;n%20de%20diesel%20o&#237;l%209-09-2011/Fernando%20Munguia/Copia%20de%20IEH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s%20documentos\Mis%20Doc%20Incendio\Nueva%202003\Mis%20Documentos%20al%2019-02-03\Mis%20Documentos%20al%2019-02-03\CERT.97-02\cert97-02\CERT-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CA/CRI/EXTERNAL/Output/CRI-BOP-0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os.economiayfinanzas.gob.bo/Documents%20and%20Settings/Jackelina%20Orellana/Escritorio/Jackelina%20O/Salarios/EJECUCIONES%201998-2007/Salarios%202007/1_Salarios_2006_Eje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inisterio%20de%20Hidrocarburos%202004/Planillas%20de%20Excel/Distribuci&#243;n%20de%20Gas%20por%20Redes%202003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celo%20Laura/Configuraci&#243;n%20local/Archivos%20temporales%20de%20Internet/Content.Outlook/KKZPDRSD/Copia%202%20MMF_Ministro_25012011_EQUIPO2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arcelo%20Laura/Configuraci&#243;n%20local/Archivos%20temporales%20de%20Internet/Content.Outlook/KKZPDRSD/Copia%202%20MMF_Ministro_25012011_EQUIPO2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nise1\Doc%20Ayuda%20Mem\exportaciones\EXP%202002%20PROY%209%20FORM3(denise)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dodzin\My%20Local%20Documents\Bolivia\2005%20A4%20Mission\Framework\garb%20-041405.xls" TargetMode="External"/></Relationships>
</file>

<file path=xl/externalLinks/_rels/externalLink97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Jose%20Si&#241;ani/Escritorio/Reportes%20Mensuales/02_2011/DOC-Z/C-ZEN&#211;N/GESTION%202008%20-%20HIDROCARBUROS/YPFB/Documents%20and%20Settings/Estadisticas/Escritorio/Propuesta%20DS%20y%20Ley%20Distribuci&#243;n%20IDH/Analisis%201689%20vs%203058.xls?A8DA480D" TargetMode="External"/><Relationship Id="rId1" Type="http://schemas.openxmlformats.org/officeDocument/2006/relationships/externalLinkPath" Target="file:///\\A8DA480D\Analisis%201689%20vs%203058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ristian%20Gonzales/AppData/Local/Microsoft/Windows/Temporary%20Internet%20Files/Content.Outlook/OH630TCO/2-ESTRUCTURA%20EBIH-2010-15%20funcionarios-%20FINAL%20(5)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NT/Profiles/bpweil/Archivos%20temporales%20de%20Internet/OLK43/CONSA%20$$$1%20SPNF%209dic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ana Azurduy"/>
      <sheetName val="Renta Dignidad"/>
      <sheetName val="Juancito Pinto"/>
      <sheetName val="Sistema Financiero"/>
      <sheetName val="Cobertura Export."/>
      <sheetName val="Cuadros BP"/>
      <sheetName val="Importaciones"/>
      <sheetName val="Exporta"/>
      <sheetName val="Sector Externo"/>
      <sheetName val="DEMANDA"/>
      <sheetName val="Hoja1"/>
      <sheetName val="PIB Bs1990"/>
      <sheetName val="Creci"/>
      <sheetName val="Consumo"/>
      <sheetName val="balanza de pagos2"/>
      <sheetName val="Balanza de Pagos"/>
      <sheetName val="Agre Mon"/>
      <sheetName val="BaseMone"/>
      <sheetName val="Deposito"/>
      <sheetName val="Comp depos"/>
      <sheetName val="Dep por bancos"/>
      <sheetName val="Dep Publico"/>
      <sheetName val="Tasa interes"/>
      <sheetName val="tasa inte real"/>
      <sheetName val="Hoja3"/>
      <sheetName val="DATOS"/>
      <sheetName val="Eventual y Consultores"/>
      <sheetName val="RESPAL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B"/>
      <sheetName val="MR"/>
      <sheetName val="AB"/>
      <sheetName val="MY"/>
      <sheetName val="JN"/>
      <sheetName val="JL"/>
      <sheetName val="AG"/>
      <sheetName val="SP"/>
      <sheetName val="OC"/>
      <sheetName val="NV"/>
      <sheetName val="DC"/>
      <sheetName val="A"/>
      <sheetName val="C"/>
      <sheetName val="V"/>
      <sheetName val="GC"/>
      <sheetName val="GCNE"/>
      <sheetName val="GCQNE"/>
      <sheetName val="GQ"/>
      <sheetName val="GD"/>
      <sheetName val="RE"/>
      <sheetName val="RD"/>
      <sheetName val="EPCG "/>
      <sheetName val="DPCG"/>
      <sheetName val="EPC"/>
      <sheetName val="DPC"/>
      <sheetName val="EGL"/>
      <sheetName val="DGL"/>
      <sheetName val="EGL PL"/>
      <sheetName val="DGL PL"/>
      <sheetName val="EA"/>
      <sheetName val="DA"/>
      <sheetName val="EEPCG"/>
      <sheetName val="EDPCG"/>
      <sheetName val="EG"/>
      <sheetName val="DG"/>
      <sheetName val="EI"/>
      <sheetName val="DI"/>
      <sheetName val="EEG"/>
      <sheetName val="EDG"/>
      <sheetName val="EGC"/>
      <sheetName val="DGC"/>
      <sheetName val="GASee"/>
      <sheetName val="GASre"/>
      <sheetName val="ERP"/>
      <sheetName val="DRP"/>
      <sheetName val="GLPplantasOP"/>
      <sheetName val="EGLP"/>
      <sheetName val="DGLP"/>
      <sheetName val="EGLP PL"/>
      <sheetName val="DGLP PL"/>
      <sheetName val="EQGP02"/>
      <sheetName val="EQ"/>
      <sheetName val="DQ"/>
      <sheetName val="ENE"/>
      <sheetName val="R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V-P"/>
      <sheetName val="CF Julio"/>
      <sheetName val="1114020106"/>
      <sheetName val="SAN"/>
      <sheetName val="Formato Inputs Técnicos"/>
      <sheetName val="Acciones-RRHH"/>
      <sheetName val="EPCG_"/>
      <sheetName val="EGL_PL"/>
      <sheetName val="DGL_PL"/>
      <sheetName val="EGLP_PL"/>
      <sheetName val="DGLP_PL"/>
      <sheetName val="ejecución 2004"/>
      <sheetName val="CALCULO TARIFARIO"/>
      <sheetName val="IVA1 ok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09">
          <cell r="AC209" t="str">
            <v>YACIMIENTOS PETROLIFEROS FISCALES BOLIVIANOS</v>
          </cell>
        </row>
        <row r="211">
          <cell r="AC211" t="str">
            <v>PRODUCCION NACIONAL POR EMPRESAS Y DEPARTAMENTOS</v>
          </cell>
        </row>
        <row r="213">
          <cell r="AC213" t="str">
            <v>G A S    N A T U R A L</v>
          </cell>
        </row>
        <row r="214">
          <cell r="AC214" t="str">
            <v>CERTIFICADA</v>
          </cell>
        </row>
        <row r="215">
          <cell r="AC215" t="str">
            <v>GESTION   -   2002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>
        <row r="52">
          <cell r="AC52" t="str">
            <v>YACIMIENTOS PETROLIFEROS FISCALES BOLIVIANOS</v>
          </cell>
        </row>
      </sheetData>
      <sheetData sheetId="77"/>
      <sheetData sheetId="78" refreshError="1"/>
      <sheetData sheetId="79" refreshError="1"/>
      <sheetData sheetId="80" refreshError="1"/>
      <sheetData sheetId="8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o - Gas natural"/>
      <sheetName val="GAS NATURAL"/>
      <sheetName val="Hoja1"/>
    </sheetNames>
    <sheetDataSet>
      <sheetData sheetId="0" refreshError="1"/>
      <sheetData sheetId="1"/>
      <sheetData sheetId="2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o - Gas natural"/>
      <sheetName val="GAS NATURAL"/>
    </sheetNames>
    <sheetDataSet>
      <sheetData sheetId="0" refreshError="1"/>
      <sheetData sheetId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dicadores Diarios"/>
      <sheetName val="IPC mensual"/>
      <sheetName val="IPC acumulado"/>
      <sheetName val="IPC 12 meses"/>
      <sheetName val="IPC Dic mes"/>
      <sheetName val="IPC Dic acumulado"/>
      <sheetName val="IPC Dic 12 meses"/>
      <sheetName val="IPC paises"/>
      <sheetName val="Bal.Comercial"/>
      <sheetName val="Stock Deuda"/>
      <sheetName val="Coeficientes Deuda"/>
      <sheetName val="US$ acum"/>
      <sheetName val="US$mensual"/>
      <sheetName val="Libor"/>
      <sheetName val="SPNF"/>
      <sheetName val="Petroleo WTI"/>
      <sheetName val="WTI año"/>
      <sheetName val="WTI 6 meses"/>
      <sheetName val="WTI 3 meses"/>
      <sheetName val="Gas Natural"/>
      <sheetName val="Diesel Oil"/>
      <sheetName val="Minerales"/>
      <sheetName val="Oro"/>
      <sheetName val="Plata"/>
      <sheetName val="Estaño"/>
      <sheetName val="Zinc"/>
      <sheetName val="Plomo"/>
      <sheetName val="Antimonio"/>
      <sheetName val="Cobre"/>
      <sheetName val="TC"/>
      <sheetName val="UFV"/>
      <sheetName val="IPC"/>
      <sheetName val="Proy IPC"/>
      <sheetName val="IPC países"/>
      <sheetName val="Datos Coef.Deuda"/>
      <sheetName val="Datos WTI"/>
      <sheetName val="Seg"/>
    </sheetNames>
    <sheetDataSet>
      <sheetData sheetId="0">
        <row r="24">
          <cell r="C24">
            <v>120693.996</v>
          </cell>
        </row>
      </sheetData>
      <sheetData sheetId="1">
        <row r="307">
          <cell r="AB307">
            <v>1.0611999999999999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 1"/>
      <sheetName val="Macro1"/>
      <sheetName val="retroactivos"/>
    </sheetNames>
    <sheetDataSet>
      <sheetData sheetId="0" refreshError="1"/>
      <sheetData sheetId="1" refreshError="1"/>
      <sheetData sheetId="2">
        <row r="57">
          <cell r="A57" t="str">
            <v>Recover</v>
          </cell>
        </row>
      </sheetData>
      <sheetData sheetId="3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ASSUMPTIONS"/>
      <sheetName val="pape-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. spnf (2)"/>
      <sheetName val="Contexto Int"/>
      <sheetName val="Grafico Nº1"/>
      <sheetName val="spnf (% PIB)"/>
      <sheetName val="Ejec. 2008"/>
      <sheetName val="Resul 1950 - 2008"/>
      <sheetName val="Gráf Result Fiscal"/>
      <sheetName val="Operac. spnf"/>
      <sheetName val="Gráf. Presión Tributaria"/>
      <sheetName val="Gráf. Rec. Rent Int Imp"/>
      <sheetName val="Participación  Sectorial"/>
      <sheetName val="Graf. Participac. Secto."/>
      <sheetName val="Recaud. Rent Int por Imp"/>
      <sheetName val="Rec. Mer Int 2007"/>
      <sheetName val="Rec. Mer Int 2008 "/>
      <sheetName val="Recau. RI"/>
      <sheetName val="Gráf. Rec IVA"/>
      <sheetName val="Gráf.IT"/>
      <sheetName val="Gráf IU"/>
      <sheetName val="Gráf. Renta Aduanera"/>
      <sheetName val="Gráf. Cotiz. Minerales"/>
      <sheetName val="precios WTI vs FUEL"/>
      <sheetName val="Gráf. Precios Hidro"/>
      <sheetName val="Ingresos por Hidro"/>
      <sheetName val="Imp Hidro"/>
      <sheetName val="Gráf. Ing. por Hidro"/>
      <sheetName val="Donaciones"/>
      <sheetName val="Gráf1Donaciones"/>
      <sheetName val="Salarios"/>
      <sheetName val="Gráf. Salarios"/>
      <sheetName val="Pensiones"/>
      <sheetName val="Gráf. Pensiones"/>
      <sheetName val="Inversión"/>
      <sheetName val="Gráf. Distri,% Inv"/>
      <sheetName val="Gráf. Inversión Per."/>
      <sheetName val="Gasto Social"/>
      <sheetName val="Gráf. Gasto Social"/>
      <sheetName val="2001"/>
      <sheetName val="2002"/>
      <sheetName val="2003"/>
      <sheetName val="2004"/>
      <sheetName val="2005"/>
      <sheetName val="2006"/>
      <sheetName val="2007"/>
      <sheetName val="2008 (2)"/>
      <sheetName val="CUADROS"/>
      <sheetName val="Graf 21 Impuestos y regalías GG"/>
      <sheetName val="Graf 25 Inversion Pub"/>
      <sheetName val="Inversión por Instituciones"/>
      <sheetName val="Hoja4"/>
      <sheetName val="EERProfile"/>
    </sheetNames>
    <sheetDataSet>
      <sheetData sheetId="0"/>
      <sheetData sheetId="1"/>
      <sheetData sheetId="2" refreshError="1"/>
      <sheetData sheetId="3">
        <row r="27">
          <cell r="C27">
            <v>-1.5815276759737413</v>
          </cell>
        </row>
      </sheetData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. spnf (2)"/>
      <sheetName val="Contexto Int"/>
      <sheetName val="Grafico Nº1"/>
      <sheetName val="spnf (% PIB)"/>
      <sheetName val="Ejec. 2008"/>
      <sheetName val="Resul 1950 - 2008"/>
      <sheetName val="Gráf Result Fiscal"/>
      <sheetName val="Operac. spnf"/>
      <sheetName val="Gráf. Presión Tributaria"/>
      <sheetName val="Gráf. Rec. Rent Int Imp"/>
      <sheetName val="Participación  Sectorial"/>
      <sheetName val="Graf. Participac. Secto."/>
      <sheetName val="Recaud. Rent Int por Imp"/>
      <sheetName val="Rec. Mer Int 2007"/>
      <sheetName val="Rec. Mer Int 2008 "/>
      <sheetName val="Recau. RI"/>
      <sheetName val="Gráf. Rec IVA"/>
      <sheetName val="Gráf.IT"/>
      <sheetName val="Gráf IU"/>
      <sheetName val="Gráf. Renta Aduanera"/>
      <sheetName val="Gráf. Cotiz. Minerales"/>
      <sheetName val="precios WTI vs FUEL"/>
      <sheetName val="Gráf. Precios Hidro"/>
      <sheetName val="Ingresos por Hidro"/>
      <sheetName val="Imp Hidro"/>
      <sheetName val="Gráf. Ing. por Hidro"/>
      <sheetName val="Donaciones"/>
      <sheetName val="Gráf1Donaciones"/>
      <sheetName val="Salarios"/>
      <sheetName val="Gráf. Salarios"/>
      <sheetName val="Pensiones"/>
      <sheetName val="Gráf. Pensiones"/>
      <sheetName val="Inversión"/>
      <sheetName val="Gráf. Distri,% Inv"/>
      <sheetName val="Gráf. Inversión Per."/>
      <sheetName val="Gasto Social"/>
      <sheetName val="Gráf. Gasto Social"/>
      <sheetName val="2001"/>
      <sheetName val="2002"/>
      <sheetName val="2003"/>
      <sheetName val="2004"/>
      <sheetName val="2005"/>
      <sheetName val="2006"/>
      <sheetName val="2007"/>
      <sheetName val="2008 (2)"/>
      <sheetName val="CUADROS"/>
      <sheetName val="Graf 21 Impuestos y regalías GG"/>
      <sheetName val="Graf 25 Inversion Pub"/>
      <sheetName val="Inversión por Instituciones"/>
      <sheetName val="Hoja4"/>
      <sheetName val="EERProfile"/>
    </sheetNames>
    <sheetDataSet>
      <sheetData sheetId="0"/>
      <sheetData sheetId="1"/>
      <sheetData sheetId="2" refreshError="1"/>
      <sheetData sheetId="3">
        <row r="27">
          <cell r="C27">
            <v>-1.5815276759737413</v>
          </cell>
        </row>
      </sheetData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 (% PIB)"/>
      <sheetName val="Contexto Int"/>
      <sheetName val="Operac. spnf (2)"/>
      <sheetName val="Ejec. 2008"/>
      <sheetName val="Operac. spnf"/>
      <sheetName val="Recaud. Rent Int por Imp"/>
      <sheetName val="Salarios"/>
      <sheetName val="Pensiones"/>
      <sheetName val="Inversión"/>
      <sheetName val="Gasto Soci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 (% PIB)"/>
      <sheetName val="Contexto Int"/>
      <sheetName val="Operac. spnf (2)"/>
      <sheetName val="Ejec. 2008"/>
      <sheetName val="Operac. spnf"/>
      <sheetName val="Recaud. Rent Int por Imp"/>
      <sheetName val="Salarios"/>
      <sheetName val="Pensiones"/>
      <sheetName val="Inversión"/>
      <sheetName val="Gasto Soci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&amp;M"/>
      <sheetName val="knt planta "/>
      <sheetName val="Graphs"/>
      <sheetName val="KNT"/>
      <sheetName val="KNN"/>
      <sheetName val="CRC"/>
      <sheetName val="BBL"/>
      <sheetName val="Kanata"/>
      <sheetName val="Chimoré-BL"/>
      <sheetName val="BBL-CRC"/>
      <sheetName val="Assumptions"/>
      <sheetName val="GAS Prices"/>
      <sheetName val="GSA Price"/>
      <sheetName val="Prices Summary"/>
      <sheetName val="Historic Price Data"/>
      <sheetName val="HQC"/>
      <sheetName val="FLC"/>
      <sheetName val="FLC Chimoré"/>
      <sheetName val="DD&amp;A-S.A."/>
      <sheetName val="DD&amp;A-GAAP"/>
      <sheetName val="DD&amp;A-TAX"/>
      <sheetName val="SL-DD&amp;A"/>
      <sheetName val="Tariffs"/>
      <sheetName val="Demand-Gas Export"/>
      <sheetName val="Gas Mark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Bonos RevEje DEF"/>
      <sheetName val="LP"/>
      <sheetName val="RevJul"/>
      <sheetName val="AyuMemRevJul"/>
      <sheetName val="Retroactivos"/>
      <sheetName val="OEC"/>
      <sheetName val="Eje06"/>
      <sheetName val="DIF"/>
      <sheetName val="DIF Prog"/>
      <sheetName val="Sit Fis"/>
      <sheetName val="IMATA"/>
      <sheetName val="Ejecución 2004"/>
      <sheetName val="Share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  <sheetName val="Retroactivos"/>
      <sheetName val="program"/>
      <sheetName val="CH"/>
      <sheetName val="AN"/>
      <sheetName val="DEP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-1"/>
      <sheetName val="GDPR-2"/>
      <sheetName val="GDPE-3"/>
      <sheetName val="BOP$-11"/>
      <sheetName val="BOP -12"/>
      <sheetName val="Gov-20"/>
      <sheetName val="Monetary-24"/>
      <sheetName val="Interrel.-28"/>
      <sheetName val="Econometrci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Table 20.  Zambia:  Summary of Central Government Operations, 1994-2000</v>
          </cell>
        </row>
      </sheetData>
      <sheetData sheetId="6"/>
      <sheetData sheetId="7"/>
      <sheetData sheetId="8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uth main"/>
      <sheetName val="Auth Pres"/>
      <sheetName val="Link"/>
      <sheetName val="IMF"/>
      <sheetName val="IMF %GDP"/>
      <sheetName val="Fiscal Table 3 for SR"/>
      <sheetName val="Fiscal Table 4 for SR"/>
      <sheetName val="Output for PC table"/>
      <sheetName val="Input-Output"/>
      <sheetName val="Output_fiscal DSA"/>
      <sheetName val="Revenues"/>
      <sheetName val="Output FoF"/>
      <sheetName val="Expenditures"/>
      <sheetName val="Oil revenues"/>
      <sheetName val="Medium-Term"/>
      <sheetName val="Medium-Term (Bolivianos)"/>
      <sheetName val="Public Debt"/>
      <sheetName val="Operations of Pub.Ent."/>
      <sheetName val="Op. P.Ent. % GDP"/>
      <sheetName val="Revenues of GG"/>
      <sheetName val="Expenditures GG"/>
      <sheetName val="FAD_DEME_Bol"/>
      <sheetName val="WEO"/>
      <sheetName val="Module1"/>
      <sheetName val="Module3"/>
      <sheetName val="Gov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#¡REF"/>
      <sheetName val="Summary Table"/>
      <sheetName val="IMF"/>
      <sheetName val="IMF %GDP"/>
      <sheetName val="terms"/>
      <sheetName val="AC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Índice"/>
      <sheetName val="CB_DATA_"/>
      <sheetName val="Parámetros y Sensibilidad"/>
      <sheetName val="Supuestos"/>
      <sheetName val="Ingresos 2016"/>
      <sheetName val="Est Resul2016"/>
      <sheetName val="SupuestosProyeccion"/>
      <sheetName val="EERR"/>
      <sheetName val="Estado de Resultados"/>
      <sheetName val="Ejecucion 2016"/>
      <sheetName val="Flujos"/>
      <sheetName val="Indicadores"/>
      <sheetName val="epps ropa"/>
      <sheetName val="Anexo 1RRHH"/>
      <sheetName val="Items"/>
      <sheetName val="Anexo 2RRHH"/>
      <sheetName val="Tablas de Apoyo"/>
      <sheetName val="Tablas de Datos"/>
      <sheetName val="Depre+Reinv"/>
      <sheetName val="OBSERV."/>
      <sheetName val="Prop Estructura"/>
    </sheetNames>
    <sheetDataSet>
      <sheetData sheetId="0"/>
      <sheetData sheetId="1"/>
      <sheetData sheetId="2"/>
      <sheetData sheetId="3">
        <row r="5">
          <cell r="C5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F4">
            <v>1013817.98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1525047.97</v>
          </cell>
        </row>
      </sheetData>
      <sheetData sheetId="19"/>
      <sheetData sheetId="20"/>
      <sheetData sheetId="2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 Val"/>
      <sheetName val="100%"/>
      <sheetName val="RECON"/>
      <sheetName val="Volúmenes"/>
      <sheetName val="Ventas"/>
      <sheetName val="RESUMEN"/>
      <sheetName val="ING RES"/>
      <sheetName val="INGRESOS"/>
      <sheetName val="ComIng"/>
      <sheetName val="Redes"/>
      <sheetName val="O-ING"/>
      <sheetName val="CxC-CxP"/>
      <sheetName val="CxC"/>
      <sheetName val="Flujo 2010"/>
      <sheetName val="Trans"/>
      <sheetName val="18%"/>
      <sheetName val="32%"/>
      <sheetName val="CR y PT"/>
      <sheetName val="Gasto UpS"/>
      <sheetName val="Compras"/>
      <sheetName val="Compra GB"/>
      <sheetName val="GAS RES"/>
      <sheetName val="VENTAS NACIONAL"/>
      <sheetName val="COMPRAS NACIONAL"/>
      <sheetName val="VENTAS IMPORT."/>
      <sheetName val="COMPRAS IMPORT."/>
      <sheetName val="CxP"/>
      <sheetName val="IVA-IT"/>
      <sheetName val="Caja"/>
      <sheetName val="Precios"/>
      <sheetName val="PAG-28"/>
      <sheetName val="2005o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>
            <v>3.5305599999999999</v>
          </cell>
        </row>
        <row r="13">
          <cell r="C13">
            <v>6.97</v>
          </cell>
        </row>
        <row r="14">
          <cell r="C14">
            <v>6.97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Stfrprtables"/>
      <sheetName val="index"/>
      <sheetName val="pag-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&amp;M"/>
      <sheetName val="knt planta "/>
      <sheetName val="Graphs"/>
      <sheetName val="KNT"/>
      <sheetName val="KNN"/>
      <sheetName val="CRC"/>
      <sheetName val="BBL"/>
      <sheetName val="Kanata"/>
      <sheetName val="Chimoré-BL"/>
      <sheetName val="BBL-CRC"/>
      <sheetName val="Assumptions"/>
      <sheetName val="GAS Prices"/>
      <sheetName val="GSA Price"/>
      <sheetName val="Prices Summary"/>
      <sheetName val="Historic Price Data"/>
      <sheetName val="HQC"/>
      <sheetName val="FLC"/>
      <sheetName val="FLC Chimoré"/>
      <sheetName val="DD&amp;A-S.A."/>
      <sheetName val="DD&amp;A-GAAP"/>
      <sheetName val="DD&amp;A-TAX"/>
      <sheetName val="SL-DD&amp;A"/>
      <sheetName val="Tariffs"/>
      <sheetName val="Demand-Gas Export"/>
      <sheetName val="Gas Mark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m"/>
      <sheetName val="Clp-Crd"/>
      <sheetName val="Pvn"/>
      <sheetName val="Nrj"/>
      <sheetName val="Mtgd"/>
      <sheetName val="Lvt-Tr1"/>
      <sheetName val="Lvt-Tr2"/>
      <sheetName val="Sal-TR-1"/>
      <sheetName val="Sal-TR-2"/>
      <sheetName val="Sal-TR-3"/>
      <sheetName val="DongWong"/>
      <sheetName val="Stock-(Ycb-Rgd)"/>
      <sheetName val="SCADA-EFM"/>
      <sheetName val="Data-Logger"/>
      <sheetName val="Dif.EFM-Logger"/>
      <sheetName val="Pvn-1"/>
      <sheetName val="Pvn -2"/>
      <sheetName val="SAN"/>
      <sheetName val="Tacobo 1"/>
      <sheetName val="Tacobo2"/>
      <sheetName val="MDRJ-NTE"/>
      <sheetName val="MDRJ-Sur"/>
      <sheetName val="Mtgd-Gas Lift"/>
      <sheetName val="Lvt-1"/>
      <sheetName val="Lvt-2"/>
      <sheetName val="Sal-1"/>
      <sheetName val="Sal-2"/>
      <sheetName val="Sal-3"/>
      <sheetName val="TCB-Km20"/>
      <sheetName val="TCB-S"/>
      <sheetName val="MDJ-N"/>
      <sheetName val="MDJ-S"/>
      <sheetName val="AF Tribut 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A"/>
      <sheetName val="TGN US$"/>
      <sheetName val="TGN %"/>
      <sheetName val="BCB US$"/>
      <sheetName val="BCB %"/>
      <sheetName val="TGN Total"/>
      <sheetName val="Rollover"/>
      <sheetName val="Int Rates"/>
      <sheetName val="Bkg Liab"/>
      <sheetName val="Bkg Ind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Table 4. Outstanding Stock of Treasury Bonds and Bills by Holder 1/</v>
          </cell>
        </row>
        <row r="8">
          <cell r="A8" t="str">
            <v>(In millions of U.S. dollars; end of period)</v>
          </cell>
        </row>
        <row r="10">
          <cell r="A10" t="str">
            <v>Total outstanding stock</v>
          </cell>
        </row>
        <row r="12">
          <cell r="A12" t="str">
            <v>Treasury Bills by holder 2/</v>
          </cell>
        </row>
        <row r="13">
          <cell r="A13" t="str">
            <v>Commercial banks</v>
          </cell>
        </row>
        <row r="14">
          <cell r="A14" t="str">
            <v>Nonbank financial institutions</v>
          </cell>
        </row>
        <row r="15">
          <cell r="A15" t="str">
            <v>Nonfinancial private sector</v>
          </cell>
        </row>
        <row r="16">
          <cell r="A16" t="str">
            <v>Of which: Voluntary placements with AFPs</v>
          </cell>
        </row>
        <row r="18">
          <cell r="A18" t="str">
            <v>Treasury Bonds by holder 3/</v>
          </cell>
        </row>
        <row r="19">
          <cell r="A19" t="str">
            <v>Commercial banks</v>
          </cell>
        </row>
        <row r="20">
          <cell r="A20" t="str">
            <v>Nonbank financial institutions</v>
          </cell>
        </row>
        <row r="21">
          <cell r="A21" t="str">
            <v>Nonfinancial private sector</v>
          </cell>
        </row>
        <row r="22">
          <cell r="A22" t="str">
            <v>Of which: Voluntary placements with AFPs</v>
          </cell>
        </row>
        <row r="24">
          <cell r="A24" t="str">
            <v>Compulsory placements with AFPs</v>
          </cell>
        </row>
        <row r="26">
          <cell r="A26" t="str">
            <v>(In percent of outstanding stock; end of period)</v>
          </cell>
        </row>
        <row r="28">
          <cell r="A28" t="str">
            <v>Treasury Bills by holder 2/</v>
          </cell>
        </row>
        <row r="29">
          <cell r="A29" t="str">
            <v>Commercial banks</v>
          </cell>
        </row>
        <row r="30">
          <cell r="A30" t="str">
            <v>Nonbank financial institutions</v>
          </cell>
        </row>
        <row r="31">
          <cell r="A31" t="str">
            <v>Nonfinancial private sector</v>
          </cell>
        </row>
        <row r="32">
          <cell r="A32" t="str">
            <v>Of which: Voluntary placements with AFPs</v>
          </cell>
        </row>
        <row r="34">
          <cell r="A34" t="str">
            <v>Treasury Bonds by holder 3/</v>
          </cell>
        </row>
        <row r="35">
          <cell r="A35" t="str">
            <v>Commercial banks</v>
          </cell>
        </row>
        <row r="36">
          <cell r="A36" t="str">
            <v>Nonbank financial institutions</v>
          </cell>
        </row>
        <row r="37">
          <cell r="A37" t="str">
            <v>Nonfinancial private sector</v>
          </cell>
        </row>
        <row r="38">
          <cell r="A38" t="str">
            <v>Of which: Voluntary placements with AFPs</v>
          </cell>
        </row>
        <row r="40">
          <cell r="A40" t="str">
            <v>Compulsory placements with AFPs</v>
          </cell>
        </row>
        <row r="42">
          <cell r="A42" t="str">
            <v>Memorandum items (In millions of U.S. dollars):</v>
          </cell>
        </row>
        <row r="44">
          <cell r="A44" t="str">
            <v>Treasury bills held by the Central Bank 4/</v>
          </cell>
        </row>
        <row r="46">
          <cell r="A46" t="str">
            <v xml:space="preserve">Macrotítulos Series "A"  </v>
          </cell>
        </row>
        <row r="47">
          <cell r="A47" t="str">
            <v xml:space="preserve">Macrotítulos Series "B"  </v>
          </cell>
        </row>
        <row r="49">
          <cell r="A49" t="str">
            <v>Sources: Central Bank of Bolivia; and Fund staff estimates.</v>
          </cell>
        </row>
        <row r="51">
          <cell r="A51" t="str">
            <v>1/ Includes Treasury bills and bonds issued through open-market auctions (Series "C"), as well as compulsory placements with the AFPs.</v>
          </cell>
        </row>
        <row r="52">
          <cell r="A52" t="str">
            <v>2/ Open market bills with maturities of up to one-year</v>
          </cell>
        </row>
        <row r="53">
          <cell r="A53" t="str">
            <v>3/ Open market bonds with maturities of two years and above</v>
          </cell>
        </row>
        <row r="54">
          <cell r="A54" t="str">
            <v>4/ Bonds issued in 199x for the BCB recapitalization; series "A" are 99-year bonds with a xx percent interest rate; while Series "B" are 90-days renewable bonds with a variable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list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Eje 2004"/>
      <sheetName val="Q6"/>
      <sheetName val="V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LP"/>
      <sheetName val="RevJul"/>
      <sheetName val="AyuMemRevJul"/>
      <sheetName val="RevAgo"/>
      <sheetName val="Rev Sep"/>
      <sheetName val="LP Seg"/>
      <sheetName val="AyuMemRevSep"/>
      <sheetName val="Rev Nov"/>
      <sheetName val="Dossier 2006 M (RevNov)"/>
      <sheetName val="AyuMemRevNov"/>
      <sheetName val="Bonos RevEje DEF"/>
      <sheetName val="Retroactivos"/>
      <sheetName val="OEC"/>
      <sheetName val="Eje06"/>
      <sheetName val="DIF"/>
      <sheetName val="DIF Prog"/>
      <sheetName val="Sit 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Booktables"/>
      <sheetName val="MONREV98"/>
      <sheetName val="Border tax revenue 6.2"/>
      <sheetName val="Cuadro 1"/>
      <sheetName val="Summary table"/>
      <sheetName val="SUMTAB_(2)"/>
      <sheetName val="prog-2003"/>
      <sheetName val="Final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Book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BoP_Sum"/>
      <sheetName val="BoP"/>
      <sheetName val="DS_after2001 (2)"/>
      <sheetName val="Chart1 DS"/>
      <sheetName val="Sheet1"/>
      <sheetName val="RED_Tble36"/>
      <sheetName val="Prog"/>
      <sheetName val="End-94"/>
      <sheetName val="End-94 (2)"/>
      <sheetName val="Gas"/>
      <sheetName val="ER"/>
      <sheetName val="UFC_TBL"/>
      <sheetName val="IMF"/>
      <sheetName val="DS_after2001"/>
      <sheetName val="Projects"/>
      <sheetName val="WB"/>
      <sheetName val="EBRD"/>
      <sheetName val="CPFs"/>
      <sheetName val="ControlSheet"/>
      <sheetName val="Debt"/>
      <sheetName val="DSA-2000"/>
      <sheetName val="DSA"/>
      <sheetName val="WEO"/>
      <sheetName val="EDSSB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ana Azurduy"/>
      <sheetName val="Renta Dignidad"/>
      <sheetName val="Juancito Pinto"/>
      <sheetName val="Sistema Financiero"/>
      <sheetName val="Cobertura Export."/>
      <sheetName val="Cuadros BP"/>
      <sheetName val="Importaciones"/>
      <sheetName val="Exporta"/>
      <sheetName val="Sector Externo"/>
      <sheetName val="DEMANDA"/>
      <sheetName val="Hoja1"/>
      <sheetName val="PIB Bs1990"/>
      <sheetName val="Creci"/>
      <sheetName val="Consumo"/>
      <sheetName val="balanza de pagos2"/>
      <sheetName val="Balanza de Pagos"/>
      <sheetName val="Agre Mon"/>
      <sheetName val="BaseMone"/>
      <sheetName val="Deposito"/>
      <sheetName val="Comp depos"/>
      <sheetName val="Dep por bancos"/>
      <sheetName val="Dep Publico"/>
      <sheetName val="Tasa interes"/>
      <sheetName val="tasa inte real"/>
      <sheetName val="Hoja3"/>
      <sheetName val="DATOS"/>
      <sheetName val="Eventual y Consult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2004"/>
      <sheetName val="Proy 2005 Rev Abr"/>
      <sheetName val="Eje Ago 2004"/>
      <sheetName val="Proy 2005 Rev Ago"/>
      <sheetName val="Eje Sep 2004"/>
      <sheetName val="Proy 2005 Rev Oct"/>
      <sheetName val="DIF"/>
      <sheetName val="Eje Oct 2004"/>
      <sheetName val="Proy 2005 Rev Nov"/>
      <sheetName val="Eje Nov 2004"/>
      <sheetName val="Proy 2005 Rev Ene05 (Ver II)"/>
      <sheetName val="DIF 2005"/>
      <sheetName val="PROY 2006"/>
      <sheetName val="PROY 2007"/>
      <sheetName val="PROY 2008"/>
      <sheetName val="MASMOD"/>
      <sheetName val="TGN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Summary BOP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  <sheetName val="EJEC"/>
      <sheetName val="Tendencia"/>
      <sheetName val="SUB_1000"/>
      <sheetName val="EMISION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xC CP YPFB 24.08.11"/>
      <sheetName val="AUXILIAR LP YPFB 24.08.11"/>
      <sheetName val="FLETES"/>
      <sheetName val="FACTURAS ANULADAS"/>
      <sheetName val="Hoja1"/>
      <sheetName val="gASOLINA"/>
      <sheetName val="conciliacion 15.05.12"/>
      <sheetName val="Hoja4"/>
      <sheetName val="Hoja2"/>
      <sheetName val="pagos 2014"/>
      <sheetName val="Vcto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 PA DR CP 01.09.09"/>
      <sheetName val="2008-2009"/>
      <sheetName val="ACEC 2008-2009"/>
      <sheetName val="ACEC 2008-2009 (2)"/>
      <sheetName val="PROPUESTA (2)"/>
      <sheetName val="PROPUESTA"/>
      <sheetName val="Prop 1 (PG+INT)"/>
      <sheetName val="Prop 2 (Financ)"/>
      <sheetName val="PETROPAR-TF"/>
      <sheetName val="INDICE"/>
      <sheetName val="E1"/>
      <sheetName val="E2"/>
      <sheetName val="1"/>
      <sheetName val="2"/>
      <sheetName val="3"/>
      <sheetName val="4"/>
      <sheetName val="5"/>
      <sheetName val="ESC 1"/>
      <sheetName val="ESC 2"/>
      <sheetName val="ESC 3"/>
      <sheetName val="ESC 4"/>
      <sheetName val="WTI MENSUAL"/>
      <sheetName val="PRECIOS PETROLEO Y GAS"/>
      <sheetName val=" Vol. Anual"/>
      <sheetName val="A"/>
      <sheetName val="B"/>
      <sheetName val="C"/>
      <sheetName val="D"/>
      <sheetName val="E"/>
      <sheetName val="F"/>
      <sheetName val="G"/>
      <sheetName val="H"/>
      <sheetName val="Resumen Esc fuel WTI "/>
      <sheetName val="Tasa IEHD_Cálculo"/>
      <sheetName val="Gasolina"/>
      <sheetName val="Gasolina (2)"/>
      <sheetName val="Base Cal. Incentivos (2)"/>
      <sheetName val="Base Cal. Subvención Hidr"/>
      <sheetName val="Subv_ I&amp;A"/>
      <sheetName val="Factor de Subv IyA"/>
      <sheetName val="AOV 8%"/>
      <sheetName val="SUBVENCION E INCENTIVOS"/>
      <sheetName val="Base Cal. Incentivos"/>
      <sheetName val="R. Subvencion sin etanol"/>
      <sheetName val="R. Subvencion con etanol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ress 0322"/>
      <sheetName val="Stress analysis"/>
      <sheetName val="IMF Assistance Old"/>
      <sheetName val="Key Ratios"/>
      <sheetName val="Debt Service  Long"/>
      <sheetName val="Q6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-28"/>
      <sheetName val="GRAF-4"/>
      <sheetName val="EG"/>
      <sheetName val="summary table"/>
      <sheetName val="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Q6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B"/>
      <sheetName val="MR"/>
      <sheetName val="AB"/>
      <sheetName val="MY"/>
      <sheetName val="JN"/>
      <sheetName val="JL"/>
      <sheetName val="AG"/>
      <sheetName val="SP"/>
      <sheetName val="OC"/>
      <sheetName val="NV"/>
      <sheetName val="DC"/>
      <sheetName val="A"/>
      <sheetName val="C"/>
      <sheetName val="V"/>
      <sheetName val="GC"/>
      <sheetName val="GCNE"/>
      <sheetName val="GCQNE"/>
      <sheetName val="GQ"/>
      <sheetName val="GD"/>
      <sheetName val="RE"/>
      <sheetName val="RD"/>
      <sheetName val="EPCG "/>
      <sheetName val="DPCG"/>
      <sheetName val="EPC"/>
      <sheetName val="DPC"/>
      <sheetName val="EGL"/>
      <sheetName val="DGL"/>
      <sheetName val="EGL PL"/>
      <sheetName val="DGL PL"/>
      <sheetName val="EA"/>
      <sheetName val="DA"/>
      <sheetName val="EEPCG"/>
      <sheetName val="EDPCG"/>
      <sheetName val="EG"/>
      <sheetName val="DG"/>
      <sheetName val="EI"/>
      <sheetName val="DI"/>
      <sheetName val="EEG"/>
      <sheetName val="EDG"/>
      <sheetName val="EGC"/>
      <sheetName val="DGC"/>
      <sheetName val="GASee"/>
      <sheetName val="GASre"/>
      <sheetName val="ERP"/>
      <sheetName val="DRP"/>
      <sheetName val="GLPplantasOP"/>
      <sheetName val="EGLP"/>
      <sheetName val="DGLP"/>
      <sheetName val="EGLP PL"/>
      <sheetName val="DGLP PL"/>
      <sheetName val="EQGP02"/>
      <sheetName val="EQ"/>
      <sheetName val="DQ"/>
      <sheetName val="ENE"/>
      <sheetName val="R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V-P"/>
      <sheetName val="ejecució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09">
          <cell r="AC209" t="str">
            <v>YACIMIENTOS PETROLIFEROS FISCALES BOLIVIANOS</v>
          </cell>
        </row>
        <row r="211">
          <cell r="AC211" t="str">
            <v>PRODUCCION NACIONAL POR EMPRESAS Y DEPARTAMENTOS</v>
          </cell>
        </row>
        <row r="213">
          <cell r="AC213" t="str">
            <v>G A S    N A T U R A L</v>
          </cell>
        </row>
        <row r="214">
          <cell r="AC214" t="str">
            <v>CERTIFICADA</v>
          </cell>
        </row>
        <row r="215">
          <cell r="AC215" t="str">
            <v>GESTION   -   2002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ejecución 2004"/>
    </sheetNames>
    <sheetDataSet>
      <sheetData sheetId="0"/>
      <sheetData sheetId="1"/>
      <sheetData sheetId="2"/>
      <sheetData sheetId="3"/>
      <sheetData sheetId="4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  <cell r="K4">
            <v>1993</v>
          </cell>
          <cell r="L4">
            <v>1994</v>
          </cell>
          <cell r="M4">
            <v>1995</v>
          </cell>
          <cell r="N4">
            <v>1996</v>
          </cell>
        </row>
        <row r="5">
          <cell r="F5">
            <v>0</v>
          </cell>
          <cell r="I5" t="str">
            <v>Est</v>
          </cell>
          <cell r="J5" t="str">
            <v>Est.</v>
          </cell>
          <cell r="K5" t="str">
            <v>Est</v>
          </cell>
          <cell r="L5" t="str">
            <v>Est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  <cell r="K9">
            <v>1.3959999999999999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  <cell r="K10">
            <v>1.3735999999999999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  <cell r="K14">
            <v>-5.3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  <cell r="K15">
            <v>-6.5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  <cell r="K16">
            <v>1.2834224598930355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  <cell r="K17">
            <v>209.31612031776734</v>
          </cell>
          <cell r="L17">
            <v>218.5072929788177</v>
          </cell>
          <cell r="M17">
            <v>240.12126352440916</v>
          </cell>
          <cell r="N17">
            <v>233.28523203385117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  <cell r="K18">
            <v>219.54063541464896</v>
          </cell>
          <cell r="L18">
            <v>224.84278074720709</v>
          </cell>
          <cell r="M18">
            <v>247.60359624919744</v>
          </cell>
          <cell r="N18">
            <v>244.45219061529568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  <cell r="K19">
            <v>95.046575840262904</v>
          </cell>
          <cell r="L19">
            <v>98.016781335271119</v>
          </cell>
          <cell r="M19">
            <v>97.8388924399258</v>
          </cell>
          <cell r="N19">
            <v>93.47973386586969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  <cell r="N22">
            <v>-3.1</v>
          </cell>
        </row>
        <row r="23">
          <cell r="B23" t="str">
            <v>Petrol spot price</v>
          </cell>
          <cell r="N23">
            <v>18.399999999999999</v>
          </cell>
        </row>
        <row r="24">
          <cell r="B24" t="str">
            <v>Nonfuel commod export</v>
          </cell>
          <cell r="N24">
            <v>-16.100000000000001</v>
          </cell>
        </row>
        <row r="25">
          <cell r="B25" t="str">
            <v>Nonfuel commod import</v>
          </cell>
          <cell r="N25">
            <v>6.3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  <cell r="K34">
            <v>3</v>
          </cell>
          <cell r="L34">
            <v>2.6</v>
          </cell>
          <cell r="M34">
            <v>2.8</v>
          </cell>
          <cell r="N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  <cell r="K36">
            <v>0.60253378378378319</v>
          </cell>
          <cell r="L36">
            <v>3.0589587828327662</v>
          </cell>
          <cell r="M36">
            <v>4.7613515094387822</v>
          </cell>
          <cell r="N36">
            <v>0.17583744264600398</v>
          </cell>
        </row>
        <row r="37">
          <cell r="B37" t="str">
            <v>Import deflator (adjusted for assembly industry)</v>
          </cell>
          <cell r="J37" t="e">
            <v>#DIV/0!</v>
          </cell>
          <cell r="K37">
            <v>-0.87628677730857618</v>
          </cell>
          <cell r="L37">
            <v>0.88909434570762069</v>
          </cell>
          <cell r="M37">
            <v>2.4669047664500638</v>
          </cell>
          <cell r="N37">
            <v>9.3640791509808405E-2</v>
          </cell>
        </row>
        <row r="38">
          <cell r="B38" t="str">
            <v>Terms of trade (adjusted for assembly industry)</v>
          </cell>
          <cell r="J38" t="e">
            <v>#DIV/0!</v>
          </cell>
          <cell r="K38">
            <v>1.4918938294513184</v>
          </cell>
          <cell r="L38">
            <v>2.1507423088662714</v>
          </cell>
          <cell r="M38">
            <v>2.239207623396422</v>
          </cell>
          <cell r="N38">
            <v>8.2119753548970387E-2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  <cell r="K39">
            <v>3.3915294011433903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  <cell r="K46">
            <v>22412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  <cell r="K47">
            <v>1817.6</v>
          </cell>
        </row>
        <row r="48">
          <cell r="B48" t="str">
            <v>Inflation</v>
          </cell>
          <cell r="L48">
            <v>2167.5724728272335</v>
          </cell>
          <cell r="M48">
            <v>2813.3132818071517</v>
          </cell>
        </row>
        <row r="49">
          <cell r="B49" t="str">
            <v xml:space="preserve">   GDP deflator</v>
          </cell>
          <cell r="N49">
            <v>21.2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  <cell r="K51">
            <v>12.2712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  <cell r="K52">
            <v>12.396000000000001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  <cell r="N54">
            <v>38.466666666666697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A"/>
      <sheetName val="C"/>
      <sheetName val="BaseMone"/>
      <sheetName val="EGLP PL"/>
      <sheetName val="EG"/>
      <sheetName val="eje 2004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/>
      <sheetData sheetId="145"/>
      <sheetData sheetId="146" refreshError="1"/>
      <sheetData sheetId="1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"/>
      <sheetName val="C"/>
      <sheetName val="VM"/>
      <sheetName val="TARI"/>
      <sheetName val="G"/>
      <sheetName val="RES"/>
      <sheetName val="GR"/>
      <sheetName val="EPG"/>
      <sheetName val="DPG"/>
      <sheetName val="APG"/>
      <sheetName val="PE"/>
      <sheetName val="PD"/>
      <sheetName val="PA"/>
      <sheetName val="GE"/>
      <sheetName val="GD"/>
      <sheetName val="GA"/>
      <sheetName val="EW"/>
      <sheetName val="DW"/>
      <sheetName val="AW"/>
      <sheetName val="EP"/>
      <sheetName val="ED"/>
      <sheetName val="EA"/>
      <sheetName val="EG"/>
      <sheetName val="DG"/>
      <sheetName val="AG"/>
      <sheetName val="EI"/>
      <sheetName val="DI"/>
      <sheetName val="AI"/>
      <sheetName val="EE"/>
      <sheetName val="DE"/>
      <sheetName val="AE"/>
      <sheetName val="EL"/>
      <sheetName val="DL"/>
      <sheetName val="AL"/>
      <sheetName val="ERP"/>
      <sheetName val="DRP"/>
      <sheetName val="ARP"/>
      <sheetName val="EGL"/>
      <sheetName val="DGL"/>
      <sheetName val="AGL"/>
      <sheetName val="EC"/>
      <sheetName val="DC"/>
      <sheetName val="AC"/>
      <sheetName val="EQ"/>
      <sheetName val="DQ"/>
      <sheetName val="AQ"/>
      <sheetName val="120"/>
      <sheetName val="Listado PEp's"/>
      <sheetName val="Listado_PEp's"/>
      <sheetName val="Listado_PEp's1"/>
      <sheetName val="Cash_Flow"/>
      <sheetName val="AmortTable"/>
      <sheetName val="Listado_PEp's2"/>
      <sheetName val="Listado_PEp's3"/>
      <sheetName val="Listado_PEp's4"/>
      <sheetName val="Balance Of-Dda."/>
      <sheetName val="SAL2DW07"/>
      <sheetName val="SAL2DRES"/>
      <sheetName val="SAL2DGEO"/>
      <sheetName val="SAL2DDUR(5)"/>
      <sheetName val="SAL1DT10"/>
      <sheetName val="SAL2DW05"/>
      <sheetName val="SAL2DPLA(5)"/>
      <sheetName val="SAL1DDUR(5)"/>
      <sheetName val="SAL1DDUX(5)"/>
      <sheetName val="SAL2DW08"/>
      <sheetName val="SAL2DP14"/>
      <sheetName val="SAL2DT13"/>
      <sheetName val="SAL2DP13"/>
      <sheetName val="PAG-28"/>
      <sheetName val="basemone"/>
      <sheetName val="EGLP PL"/>
    </sheetNames>
    <sheetDataSet>
      <sheetData sheetId="0">
        <row r="5">
          <cell r="A5" t="str">
            <v>BOQUERON   -   BQN</v>
          </cell>
        </row>
      </sheetData>
      <sheetData sheetId="1">
        <row r="5">
          <cell r="A5" t="str">
            <v>BULO BULO   -   BBL (N)</v>
          </cell>
        </row>
      </sheetData>
      <sheetData sheetId="2">
        <row r="5">
          <cell r="A5" t="str">
            <v>ÑUPUCO   -   ÑPC (N)</v>
          </cell>
        </row>
      </sheetData>
      <sheetData sheetId="3">
        <row r="7">
          <cell r="D7" t="str">
            <v>ENE</v>
          </cell>
        </row>
      </sheetData>
      <sheetData sheetId="4"/>
      <sheetData sheetId="5">
        <row r="7">
          <cell r="D7" t="str">
            <v>ENE</v>
          </cell>
        </row>
      </sheetData>
      <sheetData sheetId="6">
        <row r="7">
          <cell r="D7" t="str">
            <v>ENE</v>
          </cell>
        </row>
      </sheetData>
      <sheetData sheetId="7">
        <row r="7">
          <cell r="D7" t="str">
            <v>ENE</v>
          </cell>
        </row>
      </sheetData>
      <sheetData sheetId="8">
        <row r="7">
          <cell r="D7" t="str">
            <v>ENE</v>
          </cell>
        </row>
      </sheetData>
      <sheetData sheetId="9">
        <row r="7">
          <cell r="D7" t="str">
            <v>ENE</v>
          </cell>
        </row>
      </sheetData>
      <sheetData sheetId="10">
        <row r="7">
          <cell r="D7" t="str">
            <v>ENE</v>
          </cell>
        </row>
      </sheetData>
      <sheetData sheetId="11">
        <row r="7">
          <cell r="D7" t="str">
            <v>ENE</v>
          </cell>
        </row>
      </sheetData>
      <sheetData sheetId="12" refreshError="1">
        <row r="5">
          <cell r="A5" t="str">
            <v>BOQUERON   -   BQN</v>
          </cell>
          <cell r="R5" t="str">
            <v>SIRARI-E   -   SIR-E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  <cell r="R7" t="str">
            <v>MES</v>
          </cell>
          <cell r="S7" t="str">
            <v>PRO-</v>
          </cell>
          <cell r="T7" t="str">
            <v>PET.</v>
          </cell>
          <cell r="U7" t="str">
            <v>DENS.</v>
          </cell>
          <cell r="V7" t="str">
            <v>GASO-</v>
          </cell>
          <cell r="W7" t="str">
            <v>AGUA</v>
          </cell>
          <cell r="X7" t="str">
            <v>PET.</v>
          </cell>
          <cell r="Y7" t="str">
            <v>PRO-</v>
          </cell>
          <cell r="Z7" t="str">
            <v>INYEC-</v>
          </cell>
          <cell r="AA7" t="str">
            <v xml:space="preserve">ENT. </v>
          </cell>
          <cell r="AB7" t="str">
            <v>ENT.</v>
          </cell>
          <cell r="AC7" t="str">
            <v>LICUA-</v>
          </cell>
          <cell r="AD7" t="str">
            <v>GLP</v>
          </cell>
          <cell r="AE7" t="str">
            <v>COM-</v>
          </cell>
          <cell r="AF7" t="str">
            <v>RESI-</v>
          </cell>
          <cell r="AG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  <cell r="R8" t="str">
            <v>MCM</v>
          </cell>
          <cell r="S8" t="str">
            <v>DUC.</v>
          </cell>
          <cell r="T8" t="str">
            <v>COND.</v>
          </cell>
          <cell r="U8" t="str">
            <v>(º API)</v>
          </cell>
          <cell r="V8" t="str">
            <v>LINA</v>
          </cell>
          <cell r="W8" t="str">
            <v>MCD</v>
          </cell>
          <cell r="X8" t="str">
            <v>ENT.</v>
          </cell>
          <cell r="Y8" t="str">
            <v>DUC.</v>
          </cell>
          <cell r="Z8" t="str">
            <v>CION</v>
          </cell>
          <cell r="AA8" t="str">
            <v>GASOD.</v>
          </cell>
          <cell r="AB8" t="str">
            <v>PROC.</v>
          </cell>
          <cell r="AC8" t="str">
            <v>BLES</v>
          </cell>
          <cell r="AD8" t="str">
            <v>MC</v>
          </cell>
          <cell r="AE8" t="str">
            <v>BUST.</v>
          </cell>
          <cell r="AF8" t="str">
            <v>DUAL</v>
          </cell>
          <cell r="AG8" t="str">
            <v>DO</v>
          </cell>
        </row>
        <row r="9">
          <cell r="A9" t="str">
            <v>ENE</v>
          </cell>
          <cell r="B9">
            <v>3101.7868800000001</v>
          </cell>
          <cell r="C9">
            <v>2644</v>
          </cell>
          <cell r="D9">
            <v>66.599999999999994</v>
          </cell>
          <cell r="E9">
            <v>457.78688</v>
          </cell>
          <cell r="F9">
            <v>937</v>
          </cell>
          <cell r="G9">
            <v>2644</v>
          </cell>
          <cell r="H9">
            <v>47305</v>
          </cell>
          <cell r="I9">
            <v>0</v>
          </cell>
          <cell r="J9">
            <v>47305</v>
          </cell>
          <cell r="K9">
            <v>0</v>
          </cell>
          <cell r="L9">
            <v>0</v>
          </cell>
          <cell r="M9">
            <v>229.31700000000001</v>
          </cell>
          <cell r="N9">
            <v>0</v>
          </cell>
          <cell r="O9">
            <v>44732.743320000001</v>
          </cell>
          <cell r="P9">
            <v>0</v>
          </cell>
          <cell r="R9" t="str">
            <v>ENE</v>
          </cell>
          <cell r="S9">
            <v>53825.883150000001</v>
          </cell>
          <cell r="T9">
            <v>49690</v>
          </cell>
          <cell r="U9">
            <v>64.5</v>
          </cell>
          <cell r="V9">
            <v>4135.8831499999997</v>
          </cell>
          <cell r="W9">
            <v>2218</v>
          </cell>
          <cell r="X9">
            <v>54090</v>
          </cell>
          <cell r="Y9">
            <v>1913363</v>
          </cell>
          <cell r="Z9">
            <v>1297361</v>
          </cell>
          <cell r="AA9">
            <v>557359</v>
          </cell>
          <cell r="AB9">
            <v>0</v>
          </cell>
          <cell r="AC9">
            <v>4294</v>
          </cell>
          <cell r="AD9">
            <v>2593.511</v>
          </cell>
          <cell r="AE9">
            <v>15351</v>
          </cell>
          <cell r="AF9">
            <v>0</v>
          </cell>
          <cell r="AG9">
            <v>38998</v>
          </cell>
        </row>
        <row r="10">
          <cell r="A10" t="str">
            <v>FEB</v>
          </cell>
          <cell r="B10">
            <v>2032.9885099999999</v>
          </cell>
          <cell r="C10">
            <v>1793</v>
          </cell>
          <cell r="D10">
            <v>66.5</v>
          </cell>
          <cell r="E10">
            <v>239.98850999999999</v>
          </cell>
          <cell r="F10">
            <v>691</v>
          </cell>
          <cell r="G10">
            <v>1731</v>
          </cell>
          <cell r="H10">
            <v>24799</v>
          </cell>
          <cell r="I10">
            <v>0</v>
          </cell>
          <cell r="J10">
            <v>24799</v>
          </cell>
          <cell r="K10">
            <v>0</v>
          </cell>
          <cell r="L10">
            <v>0</v>
          </cell>
          <cell r="M10">
            <v>120.21599999999999</v>
          </cell>
          <cell r="N10">
            <v>0</v>
          </cell>
          <cell r="O10">
            <v>23450.529569999999</v>
          </cell>
          <cell r="P10">
            <v>0</v>
          </cell>
          <cell r="R10" t="str">
            <v>FEB</v>
          </cell>
          <cell r="S10">
            <v>49135.765339999998</v>
          </cell>
          <cell r="T10">
            <v>44653</v>
          </cell>
          <cell r="U10">
            <v>64.2</v>
          </cell>
          <cell r="V10">
            <v>4482.7653399999999</v>
          </cell>
          <cell r="W10">
            <v>2085</v>
          </cell>
          <cell r="X10">
            <v>48214</v>
          </cell>
          <cell r="Y10">
            <v>1726341</v>
          </cell>
          <cell r="Z10">
            <v>1081839</v>
          </cell>
          <cell r="AA10">
            <v>595825</v>
          </cell>
          <cell r="AB10">
            <v>0</v>
          </cell>
          <cell r="AC10">
            <v>3600</v>
          </cell>
          <cell r="AD10">
            <v>2735.13</v>
          </cell>
          <cell r="AE10">
            <v>14061</v>
          </cell>
          <cell r="AF10">
            <v>0</v>
          </cell>
          <cell r="AG10">
            <v>31016</v>
          </cell>
        </row>
        <row r="11">
          <cell r="A11" t="str">
            <v>MAR</v>
          </cell>
          <cell r="B11">
            <v>1534.6405</v>
          </cell>
          <cell r="C11">
            <v>1343</v>
          </cell>
          <cell r="D11">
            <v>66.099999999999994</v>
          </cell>
          <cell r="E11">
            <v>191.6405</v>
          </cell>
          <cell r="F11">
            <v>550</v>
          </cell>
          <cell r="G11">
            <v>1378</v>
          </cell>
          <cell r="H11">
            <v>19803</v>
          </cell>
          <cell r="I11">
            <v>0</v>
          </cell>
          <cell r="J11">
            <v>19803</v>
          </cell>
          <cell r="K11">
            <v>0</v>
          </cell>
          <cell r="L11">
            <v>0</v>
          </cell>
          <cell r="M11">
            <v>95.997789999999995</v>
          </cell>
          <cell r="N11">
            <v>0</v>
          </cell>
          <cell r="O11">
            <v>18726.192070000001</v>
          </cell>
          <cell r="P11">
            <v>0</v>
          </cell>
          <cell r="R11" t="str">
            <v>MAR</v>
          </cell>
          <cell r="S11">
            <v>53543.982060000002</v>
          </cell>
          <cell r="T11">
            <v>48088</v>
          </cell>
          <cell r="U11">
            <v>64.8</v>
          </cell>
          <cell r="V11">
            <v>5455.9820600000003</v>
          </cell>
          <cell r="W11">
            <v>2561</v>
          </cell>
          <cell r="X11">
            <v>51876</v>
          </cell>
          <cell r="Y11">
            <v>1880847</v>
          </cell>
          <cell r="Z11">
            <v>1108530</v>
          </cell>
          <cell r="AA11">
            <v>719539</v>
          </cell>
          <cell r="AB11">
            <v>0</v>
          </cell>
          <cell r="AC11">
            <v>3940</v>
          </cell>
          <cell r="AD11">
            <v>3385.7164600000001</v>
          </cell>
          <cell r="AE11">
            <v>15085</v>
          </cell>
          <cell r="AF11">
            <v>0</v>
          </cell>
          <cell r="AG11">
            <v>33753</v>
          </cell>
        </row>
        <row r="12">
          <cell r="A12" t="str">
            <v>ABR</v>
          </cell>
          <cell r="B12">
            <v>1026.3754899999999</v>
          </cell>
          <cell r="C12">
            <v>899</v>
          </cell>
          <cell r="D12">
            <v>66.599999999999994</v>
          </cell>
          <cell r="E12">
            <v>127.37549</v>
          </cell>
          <cell r="F12">
            <v>564</v>
          </cell>
          <cell r="G12">
            <v>553</v>
          </cell>
          <cell r="H12">
            <v>17299</v>
          </cell>
          <cell r="I12">
            <v>0</v>
          </cell>
          <cell r="J12">
            <v>17299</v>
          </cell>
          <cell r="K12">
            <v>0</v>
          </cell>
          <cell r="L12">
            <v>0</v>
          </cell>
          <cell r="M12">
            <v>81.107129999999998</v>
          </cell>
          <cell r="N12">
            <v>0</v>
          </cell>
          <cell r="O12">
            <v>16421.456320000001</v>
          </cell>
          <cell r="P12">
            <v>0</v>
          </cell>
          <cell r="R12" t="str">
            <v>ABR</v>
          </cell>
          <cell r="S12">
            <v>50849.549590000002</v>
          </cell>
          <cell r="T12">
            <v>46070</v>
          </cell>
          <cell r="U12">
            <v>65.8</v>
          </cell>
          <cell r="V12">
            <v>4779.5495899999996</v>
          </cell>
          <cell r="W12">
            <v>2788</v>
          </cell>
          <cell r="X12">
            <v>48150</v>
          </cell>
          <cell r="Y12">
            <v>1839664</v>
          </cell>
          <cell r="Z12">
            <v>1137958</v>
          </cell>
          <cell r="AA12">
            <v>656305</v>
          </cell>
          <cell r="AB12">
            <v>0</v>
          </cell>
          <cell r="AC12">
            <v>3911</v>
          </cell>
          <cell r="AD12">
            <v>3101.18037</v>
          </cell>
          <cell r="AE12">
            <v>15400</v>
          </cell>
          <cell r="AF12">
            <v>642719.46649999998</v>
          </cell>
          <cell r="AG12">
            <v>26090</v>
          </cell>
        </row>
        <row r="13">
          <cell r="A13" t="str">
            <v>MAY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373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50533.117769698518</v>
          </cell>
          <cell r="T13">
            <v>45746</v>
          </cell>
          <cell r="U13">
            <v>66.7</v>
          </cell>
          <cell r="V13">
            <v>4787.1177696985178</v>
          </cell>
          <cell r="W13">
            <v>3089</v>
          </cell>
          <cell r="X13">
            <v>50901</v>
          </cell>
          <cell r="Y13">
            <v>1833431</v>
          </cell>
          <cell r="Z13">
            <v>1136762</v>
          </cell>
          <cell r="AA13">
            <v>644103</v>
          </cell>
          <cell r="AB13">
            <v>0</v>
          </cell>
          <cell r="AC13">
            <v>3849</v>
          </cell>
          <cell r="AD13">
            <v>2978.228759579365</v>
          </cell>
          <cell r="AE13">
            <v>16818</v>
          </cell>
          <cell r="AF13">
            <v>631175.85279000003</v>
          </cell>
          <cell r="AG13">
            <v>31899</v>
          </cell>
        </row>
        <row r="14">
          <cell r="A14" t="str">
            <v>JUN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46575.988667855083</v>
          </cell>
          <cell r="T14">
            <v>41662</v>
          </cell>
          <cell r="U14">
            <v>66.400000000000006</v>
          </cell>
          <cell r="V14">
            <v>4913.988667855082</v>
          </cell>
          <cell r="W14">
            <v>3110</v>
          </cell>
          <cell r="X14">
            <v>41984</v>
          </cell>
          <cell r="Y14">
            <v>1704218</v>
          </cell>
          <cell r="Z14">
            <v>1002298</v>
          </cell>
          <cell r="AA14">
            <v>652009</v>
          </cell>
          <cell r="AB14">
            <v>0</v>
          </cell>
          <cell r="AC14">
            <v>3563</v>
          </cell>
          <cell r="AD14">
            <v>3060.4784999228082</v>
          </cell>
          <cell r="AE14">
            <v>15698</v>
          </cell>
          <cell r="AF14">
            <v>638505.89361000003</v>
          </cell>
          <cell r="AG14">
            <v>30650</v>
          </cell>
        </row>
        <row r="15">
          <cell r="A15" t="str">
            <v>JUL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JUL</v>
          </cell>
          <cell r="S15">
            <v>45902.129570959267</v>
          </cell>
          <cell r="T15">
            <v>42892</v>
          </cell>
          <cell r="U15">
            <v>66.8</v>
          </cell>
          <cell r="V15">
            <v>3010.1295709592632</v>
          </cell>
          <cell r="W15">
            <v>3020</v>
          </cell>
          <cell r="X15">
            <v>46507</v>
          </cell>
          <cell r="Y15">
            <v>1779671</v>
          </cell>
          <cell r="Z15">
            <v>1299294</v>
          </cell>
          <cell r="AA15">
            <v>425706</v>
          </cell>
          <cell r="AB15">
            <v>0</v>
          </cell>
          <cell r="AC15">
            <v>3834</v>
          </cell>
          <cell r="AD15">
            <v>2007.5267291820314</v>
          </cell>
          <cell r="AE15">
            <v>19357</v>
          </cell>
          <cell r="AF15">
            <v>417076.93938000005</v>
          </cell>
          <cell r="AG15">
            <v>31480</v>
          </cell>
        </row>
        <row r="16">
          <cell r="A16" t="str">
            <v>AGO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AGO</v>
          </cell>
          <cell r="S16">
            <v>46244.825384721524</v>
          </cell>
          <cell r="T16">
            <v>42331</v>
          </cell>
          <cell r="U16">
            <v>65.3</v>
          </cell>
          <cell r="V16">
            <v>3913.8253847215242</v>
          </cell>
          <cell r="W16">
            <v>2741</v>
          </cell>
          <cell r="X16">
            <v>45898</v>
          </cell>
          <cell r="Y16">
            <v>1704236</v>
          </cell>
          <cell r="Z16">
            <v>1103555</v>
          </cell>
          <cell r="AA16">
            <v>545250</v>
          </cell>
          <cell r="AB16">
            <v>0</v>
          </cell>
          <cell r="AC16">
            <v>3874</v>
          </cell>
          <cell r="AD16">
            <v>2572.2661521005352</v>
          </cell>
          <cell r="AE16">
            <v>18165</v>
          </cell>
          <cell r="AF16">
            <v>534203.23499999999</v>
          </cell>
          <cell r="AG16">
            <v>33392</v>
          </cell>
        </row>
        <row r="17">
          <cell r="A17" t="str">
            <v>SEP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 t="str">
            <v>SEP</v>
          </cell>
          <cell r="S17">
            <v>39041.51</v>
          </cell>
          <cell r="T17">
            <v>35069</v>
          </cell>
          <cell r="U17">
            <v>65.400000000000006</v>
          </cell>
          <cell r="V17">
            <v>3972.51</v>
          </cell>
          <cell r="W17">
            <v>1867</v>
          </cell>
          <cell r="X17">
            <v>42914</v>
          </cell>
          <cell r="Y17">
            <v>1461557.436884047</v>
          </cell>
          <cell r="Z17">
            <v>904222</v>
          </cell>
          <cell r="AA17">
            <v>506646</v>
          </cell>
          <cell r="AB17">
            <v>0</v>
          </cell>
          <cell r="AC17">
            <v>2962.4809177586271</v>
          </cell>
          <cell r="AD17">
            <v>2546.58</v>
          </cell>
          <cell r="AE17">
            <v>14604.147409242847</v>
          </cell>
          <cell r="AF17">
            <v>521696.0146830593</v>
          </cell>
          <cell r="AG17">
            <v>33122.808557045631</v>
          </cell>
        </row>
        <row r="18">
          <cell r="A18" t="str">
            <v>OCT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 t="str">
            <v>OCT</v>
          </cell>
          <cell r="S18">
            <v>39672.86</v>
          </cell>
          <cell r="T18">
            <v>35167</v>
          </cell>
          <cell r="U18">
            <v>65.400000000000006</v>
          </cell>
          <cell r="V18">
            <v>4505.8599999999997</v>
          </cell>
          <cell r="W18">
            <v>2062</v>
          </cell>
          <cell r="X18">
            <v>42111</v>
          </cell>
          <cell r="Y18">
            <v>1523946.9279424369</v>
          </cell>
          <cell r="Z18">
            <v>870099</v>
          </cell>
          <cell r="AA18">
            <v>578728</v>
          </cell>
          <cell r="AB18">
            <v>0</v>
          </cell>
          <cell r="AC18">
            <v>2942.9942386850898</v>
          </cell>
          <cell r="AD18">
            <v>2466.0500000000002</v>
          </cell>
          <cell r="AE18">
            <v>15095.562115033181</v>
          </cell>
          <cell r="AF18">
            <v>573338.70165759709</v>
          </cell>
          <cell r="AG18">
            <v>57081.371588718648</v>
          </cell>
        </row>
        <row r="19">
          <cell r="A19" t="str">
            <v>NOV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 t="str">
            <v>NOV</v>
          </cell>
          <cell r="S19">
            <v>37002.07</v>
          </cell>
          <cell r="T19">
            <v>33181</v>
          </cell>
          <cell r="U19">
            <v>65.3</v>
          </cell>
          <cell r="V19">
            <v>3821.07</v>
          </cell>
          <cell r="W19">
            <v>2692</v>
          </cell>
          <cell r="X19">
            <v>43305</v>
          </cell>
          <cell r="Y19">
            <v>1455812.5802817987</v>
          </cell>
          <cell r="Z19">
            <v>916574</v>
          </cell>
          <cell r="AA19">
            <v>506128</v>
          </cell>
          <cell r="AB19">
            <v>0</v>
          </cell>
          <cell r="AC19">
            <v>3165.6317959303065</v>
          </cell>
          <cell r="AD19">
            <v>2227.25</v>
          </cell>
          <cell r="AE19">
            <v>16313.805820313148</v>
          </cell>
          <cell r="AF19">
            <v>483392.73023999995</v>
          </cell>
          <cell r="AG19">
            <v>13631.142665555513</v>
          </cell>
        </row>
        <row r="20">
          <cell r="A20" t="str">
            <v>DIC</v>
          </cell>
          <cell r="B20">
            <v>0</v>
          </cell>
          <cell r="C20" t="str">
            <v>E</v>
          </cell>
          <cell r="D20">
            <v>2593.511</v>
          </cell>
          <cell r="E20">
            <v>83.661645161290323</v>
          </cell>
          <cell r="F20">
            <v>2735.13</v>
          </cell>
          <cell r="G20">
            <v>97.683214285714286</v>
          </cell>
          <cell r="H20">
            <v>0</v>
          </cell>
          <cell r="I20">
            <v>109.21666</v>
          </cell>
          <cell r="J20">
            <v>3101.18037</v>
          </cell>
          <cell r="K20">
            <v>103.37267900000001</v>
          </cell>
          <cell r="L20">
            <v>2978.228759579365</v>
          </cell>
          <cell r="M20">
            <v>96.071895470302096</v>
          </cell>
          <cell r="N20">
            <v>3060.4784999228082</v>
          </cell>
          <cell r="O20">
            <v>102.01594999742694</v>
          </cell>
          <cell r="P20">
            <v>2007.5267291820314</v>
          </cell>
          <cell r="R20" t="str">
            <v>DIC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1455812.5802817987</v>
          </cell>
          <cell r="Z20">
            <v>916574</v>
          </cell>
          <cell r="AA20">
            <v>506128</v>
          </cell>
          <cell r="AB20">
            <v>0</v>
          </cell>
          <cell r="AC20">
            <v>3165.6317959303065</v>
          </cell>
          <cell r="AD20">
            <v>2227.25</v>
          </cell>
          <cell r="AE20">
            <v>16313.805820313148</v>
          </cell>
          <cell r="AF20">
            <v>483392.73023999995</v>
          </cell>
          <cell r="AG20">
            <v>13631.142665555513</v>
          </cell>
        </row>
        <row r="21">
          <cell r="A21" t="str">
            <v>TOTAL</v>
          </cell>
          <cell r="B21">
            <v>7695.7913800000006</v>
          </cell>
          <cell r="C21">
            <v>6679</v>
          </cell>
          <cell r="D21">
            <v>66.449999999999989</v>
          </cell>
          <cell r="E21">
            <v>1016.79138</v>
          </cell>
          <cell r="F21">
            <v>2742</v>
          </cell>
          <cell r="G21">
            <v>6679</v>
          </cell>
          <cell r="H21">
            <v>109206</v>
          </cell>
          <cell r="I21">
            <v>0</v>
          </cell>
          <cell r="J21">
            <v>109206</v>
          </cell>
          <cell r="K21">
            <v>0</v>
          </cell>
          <cell r="L21">
            <v>0</v>
          </cell>
          <cell r="M21">
            <v>526.63792000000001</v>
          </cell>
          <cell r="N21">
            <v>0</v>
          </cell>
          <cell r="O21">
            <v>103330.92128</v>
          </cell>
          <cell r="P21">
            <v>0</v>
          </cell>
          <cell r="R21" t="str">
            <v>TOTAL</v>
          </cell>
          <cell r="S21">
            <v>512327.68153323437</v>
          </cell>
          <cell r="T21">
            <v>464549</v>
          </cell>
          <cell r="U21">
            <v>60.04999999999999</v>
          </cell>
          <cell r="V21">
            <v>47778.68153323439</v>
          </cell>
          <cell r="W21">
            <v>28233</v>
          </cell>
          <cell r="X21">
            <v>515950</v>
          </cell>
          <cell r="Y21">
            <v>20278900.525390081</v>
          </cell>
          <cell r="Z21">
            <v>12775066</v>
          </cell>
          <cell r="AA21">
            <v>6893726</v>
          </cell>
          <cell r="AB21">
            <v>0</v>
          </cell>
          <cell r="AC21">
            <v>43101.738748304328</v>
          </cell>
          <cell r="AD21">
            <v>31901.16797078474</v>
          </cell>
          <cell r="AE21">
            <v>192262.3211649023</v>
          </cell>
          <cell r="AF21">
            <v>4925501.5641006567</v>
          </cell>
          <cell r="AG21">
            <v>374744.46547687537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CAMIRI  -  CAM</v>
          </cell>
          <cell r="B23" t="str">
            <v>VIBORA</v>
          </cell>
          <cell r="C23" t="str">
            <v>E</v>
          </cell>
          <cell r="D23">
            <v>4683.29</v>
          </cell>
          <cell r="E23">
            <v>151.07387096774193</v>
          </cell>
          <cell r="F23">
            <v>4389.16</v>
          </cell>
          <cell r="G23">
            <v>156.75571428571428</v>
          </cell>
          <cell r="H23">
            <v>5279.7150000000001</v>
          </cell>
          <cell r="I23">
            <v>170.31338709677419</v>
          </cell>
          <cell r="J23">
            <v>5458.7593999999999</v>
          </cell>
          <cell r="K23">
            <v>181.95864666666665</v>
          </cell>
          <cell r="L23">
            <v>5402.6344840525471</v>
          </cell>
          <cell r="M23">
            <v>174.27853174363057</v>
          </cell>
          <cell r="N23">
            <v>4949.6437289474734</v>
          </cell>
          <cell r="O23">
            <v>164.98812429824912</v>
          </cell>
          <cell r="P23">
            <v>5194.2303592660028</v>
          </cell>
          <cell r="R23" t="str">
            <v>SIRARI-E   -   PLANTA</v>
          </cell>
          <cell r="S23">
            <v>179.68352829434903</v>
          </cell>
          <cell r="T23">
            <v>5311.981866527507</v>
          </cell>
          <cell r="U23">
            <v>177.06606221758358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>
            <v>52992.734138824635</v>
          </cell>
          <cell r="AC23">
            <v>158.66088065516357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H24" t="str">
            <v>G A S    EN    MPC</v>
          </cell>
          <cell r="S24" t="str">
            <v>L I Q U I D O S  EN BBLS</v>
          </cell>
          <cell r="Y24" t="str">
            <v>G A S    EN    MPC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  <cell r="R25" t="str">
            <v>MES</v>
          </cell>
          <cell r="S25" t="str">
            <v>PRO-</v>
          </cell>
          <cell r="T25" t="str">
            <v>PET.</v>
          </cell>
          <cell r="U25" t="str">
            <v>DENS.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str">
            <v>ENT.</v>
          </cell>
          <cell r="AC25" t="str">
            <v>LICUA-</v>
          </cell>
          <cell r="AD25" t="str">
            <v>GLP</v>
          </cell>
          <cell r="AE25" t="str">
            <v>COM-</v>
          </cell>
          <cell r="AF25" t="str">
            <v>RESI-</v>
          </cell>
          <cell r="AG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F26">
            <v>126.179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  <cell r="R26">
            <v>124.49</v>
          </cell>
          <cell r="S26" t="str">
            <v>DUC.</v>
          </cell>
          <cell r="T26" t="str">
            <v>COND.</v>
          </cell>
          <cell r="U26" t="str">
            <v>(º API)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str">
            <v>PROC.</v>
          </cell>
          <cell r="AC26" t="str">
            <v>BLES</v>
          </cell>
          <cell r="AD26" t="str">
            <v>MC</v>
          </cell>
          <cell r="AE26" t="str">
            <v>BUST.</v>
          </cell>
          <cell r="AF26" t="str">
            <v>DUAL</v>
          </cell>
          <cell r="AG26" t="str">
            <v>DO</v>
          </cell>
        </row>
        <row r="27">
          <cell r="A27" t="str">
            <v>ENE</v>
          </cell>
          <cell r="B27">
            <v>7943</v>
          </cell>
          <cell r="C27">
            <v>7943</v>
          </cell>
          <cell r="D27">
            <v>50.5</v>
          </cell>
          <cell r="E27">
            <v>0</v>
          </cell>
          <cell r="F27">
            <v>353</v>
          </cell>
          <cell r="G27">
            <v>7523</v>
          </cell>
          <cell r="H27">
            <v>14035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11193</v>
          </cell>
          <cell r="O27">
            <v>0</v>
          </cell>
          <cell r="P27">
            <v>2842</v>
          </cell>
          <cell r="R27" t="str">
            <v>ENE</v>
          </cell>
          <cell r="S27">
            <v>4059</v>
          </cell>
          <cell r="T27">
            <v>0</v>
          </cell>
          <cell r="U27">
            <v>0</v>
          </cell>
          <cell r="V27">
            <v>4059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546039.03799999994</v>
          </cell>
          <cell r="AG27">
            <v>0</v>
          </cell>
        </row>
        <row r="28">
          <cell r="A28" t="str">
            <v>FEB</v>
          </cell>
          <cell r="B28">
            <v>7358</v>
          </cell>
          <cell r="C28">
            <v>7358</v>
          </cell>
          <cell r="D28">
            <v>50.5</v>
          </cell>
          <cell r="E28">
            <v>0</v>
          </cell>
          <cell r="F28">
            <v>321</v>
          </cell>
          <cell r="G28">
            <v>8354</v>
          </cell>
          <cell r="H28">
            <v>13442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9800</v>
          </cell>
          <cell r="O28">
            <v>0</v>
          </cell>
          <cell r="P28">
            <v>3642</v>
          </cell>
          <cell r="R28" t="str">
            <v>FEB</v>
          </cell>
          <cell r="S28">
            <v>3387</v>
          </cell>
          <cell r="T28">
            <v>0</v>
          </cell>
          <cell r="U28">
            <v>0</v>
          </cell>
          <cell r="V28">
            <v>3387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583813.16799999995</v>
          </cell>
          <cell r="AG28">
            <v>0</v>
          </cell>
        </row>
        <row r="29">
          <cell r="A29" t="str">
            <v>MAR</v>
          </cell>
          <cell r="B29">
            <v>6475</v>
          </cell>
          <cell r="C29">
            <v>6475</v>
          </cell>
          <cell r="D29">
            <v>51.2</v>
          </cell>
          <cell r="E29">
            <v>0</v>
          </cell>
          <cell r="F29">
            <v>362</v>
          </cell>
          <cell r="G29">
            <v>8193</v>
          </cell>
          <cell r="H29">
            <v>13113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10846</v>
          </cell>
          <cell r="O29">
            <v>0</v>
          </cell>
          <cell r="P29">
            <v>2267</v>
          </cell>
          <cell r="R29" t="str">
            <v>MAR</v>
          </cell>
          <cell r="S29">
            <v>3734</v>
          </cell>
          <cell r="T29">
            <v>0</v>
          </cell>
          <cell r="U29">
            <v>0</v>
          </cell>
          <cell r="V29">
            <v>3734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704644.54269999999</v>
          </cell>
          <cell r="AG29">
            <v>0</v>
          </cell>
        </row>
        <row r="30">
          <cell r="A30" t="str">
            <v>ABR</v>
          </cell>
          <cell r="B30">
            <v>7544</v>
          </cell>
          <cell r="C30">
            <v>7544</v>
          </cell>
          <cell r="D30">
            <v>51.8</v>
          </cell>
          <cell r="E30">
            <v>0</v>
          </cell>
          <cell r="F30">
            <v>336</v>
          </cell>
          <cell r="G30">
            <v>6572</v>
          </cell>
          <cell r="H30">
            <v>12320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10020</v>
          </cell>
          <cell r="O30">
            <v>0</v>
          </cell>
          <cell r="P30">
            <v>2300</v>
          </cell>
          <cell r="R30" t="str">
            <v>ABR</v>
          </cell>
          <cell r="S30">
            <v>3689</v>
          </cell>
          <cell r="T30">
            <v>0</v>
          </cell>
          <cell r="U30">
            <v>0</v>
          </cell>
          <cell r="V30">
            <v>3689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MAY</v>
          </cell>
          <cell r="B31">
            <v>7885</v>
          </cell>
          <cell r="C31">
            <v>7885</v>
          </cell>
          <cell r="D31">
            <v>51.9</v>
          </cell>
          <cell r="E31">
            <v>0</v>
          </cell>
          <cell r="F31">
            <v>341</v>
          </cell>
          <cell r="G31">
            <v>8615</v>
          </cell>
          <cell r="H31">
            <v>12589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10396</v>
          </cell>
          <cell r="O31">
            <v>0</v>
          </cell>
          <cell r="P31">
            <v>2193</v>
          </cell>
          <cell r="R31" t="str">
            <v>MAY</v>
          </cell>
          <cell r="S31">
            <v>3606</v>
          </cell>
          <cell r="T31">
            <v>0</v>
          </cell>
          <cell r="U31">
            <v>0</v>
          </cell>
          <cell r="V31">
            <v>3606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JUN</v>
          </cell>
          <cell r="B32">
            <v>8245</v>
          </cell>
          <cell r="C32">
            <v>8245</v>
          </cell>
          <cell r="D32">
            <v>52.5</v>
          </cell>
          <cell r="E32">
            <v>0</v>
          </cell>
          <cell r="F32">
            <v>309</v>
          </cell>
          <cell r="G32">
            <v>7754</v>
          </cell>
          <cell r="H32">
            <v>11662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8326</v>
          </cell>
          <cell r="O32">
            <v>0</v>
          </cell>
          <cell r="P32">
            <v>3336</v>
          </cell>
          <cell r="R32" t="str">
            <v>JUN</v>
          </cell>
          <cell r="S32">
            <v>3335</v>
          </cell>
          <cell r="T32">
            <v>0</v>
          </cell>
          <cell r="U32">
            <v>0</v>
          </cell>
          <cell r="V32">
            <v>3335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JUL</v>
          </cell>
          <cell r="B33">
            <v>8485</v>
          </cell>
          <cell r="C33">
            <v>8485</v>
          </cell>
          <cell r="D33">
            <v>52.6</v>
          </cell>
          <cell r="E33">
            <v>0</v>
          </cell>
          <cell r="F33">
            <v>1113</v>
          </cell>
          <cell r="G33">
            <v>8745</v>
          </cell>
          <cell r="H33">
            <v>13145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9567</v>
          </cell>
          <cell r="O33">
            <v>0</v>
          </cell>
          <cell r="P33">
            <v>3578</v>
          </cell>
          <cell r="R33" t="str">
            <v>JUL</v>
          </cell>
          <cell r="S33">
            <v>3610</v>
          </cell>
          <cell r="T33">
            <v>0</v>
          </cell>
          <cell r="U33">
            <v>0</v>
          </cell>
          <cell r="V33">
            <v>3610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AGO</v>
          </cell>
          <cell r="B34">
            <v>8046</v>
          </cell>
          <cell r="C34">
            <v>8046</v>
          </cell>
          <cell r="D34">
            <v>52.6</v>
          </cell>
          <cell r="E34">
            <v>0</v>
          </cell>
          <cell r="F34">
            <v>518</v>
          </cell>
          <cell r="G34">
            <v>8057</v>
          </cell>
          <cell r="H34">
            <v>13517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7609</v>
          </cell>
          <cell r="O34">
            <v>0</v>
          </cell>
          <cell r="P34">
            <v>5908</v>
          </cell>
          <cell r="R34" t="str">
            <v>AGO</v>
          </cell>
          <cell r="S34">
            <v>3661</v>
          </cell>
          <cell r="T34">
            <v>0</v>
          </cell>
          <cell r="U34">
            <v>0</v>
          </cell>
          <cell r="V34">
            <v>3661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A35" t="str">
            <v>SEP</v>
          </cell>
          <cell r="B35">
            <v>7033</v>
          </cell>
          <cell r="C35">
            <v>7033</v>
          </cell>
          <cell r="D35">
            <v>52.1</v>
          </cell>
          <cell r="E35">
            <v>0</v>
          </cell>
          <cell r="F35">
            <v>1501</v>
          </cell>
          <cell r="G35">
            <v>6666</v>
          </cell>
          <cell r="H35">
            <v>12903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6853</v>
          </cell>
          <cell r="O35">
            <v>0</v>
          </cell>
          <cell r="P35">
            <v>6050</v>
          </cell>
          <cell r="R35" t="str">
            <v>SEP</v>
          </cell>
          <cell r="S35">
            <v>2792.9902261765751</v>
          </cell>
          <cell r="T35">
            <v>0</v>
          </cell>
          <cell r="U35">
            <v>0</v>
          </cell>
          <cell r="V35">
            <v>2792.9902261765751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OCT</v>
          </cell>
          <cell r="B36">
            <v>7203</v>
          </cell>
          <cell r="C36">
            <v>7203</v>
          </cell>
          <cell r="D36">
            <v>51.9</v>
          </cell>
          <cell r="E36">
            <v>0</v>
          </cell>
          <cell r="F36">
            <v>590</v>
          </cell>
          <cell r="G36">
            <v>7693</v>
          </cell>
          <cell r="H36">
            <v>13595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6965</v>
          </cell>
          <cell r="O36">
            <v>0</v>
          </cell>
          <cell r="P36">
            <v>6630</v>
          </cell>
          <cell r="R36" t="str">
            <v>OCT</v>
          </cell>
          <cell r="S36">
            <v>2776.7695640926913</v>
          </cell>
          <cell r="T36">
            <v>0</v>
          </cell>
          <cell r="U36">
            <v>0</v>
          </cell>
          <cell r="V36">
            <v>2776.7695640926913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NOV</v>
          </cell>
          <cell r="B37">
            <v>7133</v>
          </cell>
          <cell r="C37">
            <v>7133</v>
          </cell>
          <cell r="D37">
            <v>52</v>
          </cell>
          <cell r="E37">
            <v>0</v>
          </cell>
          <cell r="F37">
            <v>525</v>
          </cell>
          <cell r="G37">
            <v>7594</v>
          </cell>
          <cell r="H37">
            <v>14057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7474</v>
          </cell>
          <cell r="O37">
            <v>0</v>
          </cell>
          <cell r="P37">
            <v>6583</v>
          </cell>
          <cell r="R37" t="str">
            <v>NOV</v>
          </cell>
          <cell r="S37">
            <v>2968.3377669115253</v>
          </cell>
          <cell r="T37">
            <v>0</v>
          </cell>
          <cell r="U37">
            <v>0</v>
          </cell>
          <cell r="V37">
            <v>2968.3377669115253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e">
            <v>#REF!</v>
          </cell>
          <cell r="AC37" t="e">
            <v>#REF!</v>
          </cell>
          <cell r="AD37">
            <v>0</v>
          </cell>
          <cell r="AF37">
            <v>0</v>
          </cell>
        </row>
        <row r="38">
          <cell r="A38" t="str">
            <v>DIC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14057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7474</v>
          </cell>
          <cell r="O38">
            <v>0</v>
          </cell>
          <cell r="P38">
            <v>6583</v>
          </cell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A39" t="str">
            <v>TOTAL</v>
          </cell>
          <cell r="B39">
            <v>83350</v>
          </cell>
          <cell r="C39">
            <v>83350</v>
          </cell>
          <cell r="D39">
            <v>47.466666666666669</v>
          </cell>
          <cell r="E39">
            <v>0</v>
          </cell>
          <cell r="F39">
            <v>6269</v>
          </cell>
          <cell r="G39">
            <v>85766</v>
          </cell>
          <cell r="H39">
            <v>158435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106523</v>
          </cell>
          <cell r="O39">
            <v>0</v>
          </cell>
          <cell r="P39">
            <v>51912</v>
          </cell>
          <cell r="R39" t="str">
            <v>TOTAL</v>
          </cell>
          <cell r="S39">
            <v>37619.097557180794</v>
          </cell>
          <cell r="T39">
            <v>0</v>
          </cell>
          <cell r="U39">
            <v>0</v>
          </cell>
          <cell r="V39">
            <v>37619.097557180794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1834496.7486999999</v>
          </cell>
          <cell r="AG39">
            <v>0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CASCABEL  -  CCB</v>
          </cell>
          <cell r="B41" t="str">
            <v>PATUJUSAL</v>
          </cell>
          <cell r="C41" t="str">
            <v>N</v>
          </cell>
          <cell r="R41" t="str">
            <v>SIRARI-N   -   SIR-N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H42" t="str">
            <v>G A S    EN    MPC</v>
          </cell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Y42" t="str">
            <v>G A S    EN    MPC</v>
          </cell>
          <cell r="AB42" t="e">
            <v>#REF!</v>
          </cell>
          <cell r="AC42" t="e">
            <v>#REF!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  <cell r="AD43" t="str">
            <v>GLP</v>
          </cell>
          <cell r="AE43" t="str">
            <v>COM-</v>
          </cell>
          <cell r="AF43" t="str">
            <v>RESI-</v>
          </cell>
          <cell r="AG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10296.6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  <cell r="R44">
            <v>10893</v>
          </cell>
          <cell r="S44" t="str">
            <v>DUC.</v>
          </cell>
          <cell r="T44" t="str">
            <v>COND.</v>
          </cell>
          <cell r="U44" t="str">
            <v>(º API)</v>
          </cell>
          <cell r="V44" t="str">
            <v>LINA</v>
          </cell>
          <cell r="W44">
            <v>315.69677419354838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str">
            <v>PROC.</v>
          </cell>
          <cell r="AC44" t="str">
            <v>BLES</v>
          </cell>
          <cell r="AD44" t="str">
            <v>MC</v>
          </cell>
          <cell r="AE44" t="str">
            <v>BUST.</v>
          </cell>
          <cell r="AF44" t="str">
            <v>DUAL</v>
          </cell>
          <cell r="AG44" t="str">
            <v>DO</v>
          </cell>
        </row>
        <row r="45">
          <cell r="A45" t="str">
            <v>ENE</v>
          </cell>
          <cell r="B45">
            <v>7309.076</v>
          </cell>
          <cell r="C45">
            <v>6596</v>
          </cell>
          <cell r="D45">
            <v>51.3</v>
          </cell>
          <cell r="E45">
            <v>713.07600000000002</v>
          </cell>
          <cell r="F45">
            <v>918</v>
          </cell>
          <cell r="G45">
            <v>6596</v>
          </cell>
          <cell r="H45">
            <v>98145</v>
          </cell>
          <cell r="I45">
            <v>0</v>
          </cell>
          <cell r="J45">
            <v>96991</v>
          </cell>
          <cell r="K45">
            <v>0</v>
          </cell>
          <cell r="L45">
            <v>0</v>
          </cell>
          <cell r="M45">
            <v>212.37</v>
          </cell>
          <cell r="N45">
            <v>0</v>
          </cell>
          <cell r="O45">
            <v>94348.965160000007</v>
          </cell>
          <cell r="P45">
            <v>1154</v>
          </cell>
          <cell r="R45" t="str">
            <v>ENE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A46" t="str">
            <v>FEB</v>
          </cell>
          <cell r="B46">
            <v>5714.67</v>
          </cell>
          <cell r="C46">
            <v>5180</v>
          </cell>
          <cell r="D46">
            <v>51.4</v>
          </cell>
          <cell r="E46">
            <v>534.66999999999996</v>
          </cell>
          <cell r="F46">
            <v>1205</v>
          </cell>
          <cell r="G46">
            <v>5180</v>
          </cell>
          <cell r="H46">
            <v>84887</v>
          </cell>
          <cell r="I46">
            <v>0</v>
          </cell>
          <cell r="J46">
            <v>84633</v>
          </cell>
          <cell r="K46">
            <v>0</v>
          </cell>
          <cell r="L46">
            <v>0</v>
          </cell>
          <cell r="M46">
            <v>196.078</v>
          </cell>
          <cell r="N46">
            <v>0</v>
          </cell>
          <cell r="O46">
            <v>82298.991129999995</v>
          </cell>
          <cell r="P46">
            <v>254</v>
          </cell>
          <cell r="R46" t="str">
            <v>FEB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MAR</v>
          </cell>
          <cell r="B47">
            <v>5888.9157500000001</v>
          </cell>
          <cell r="C47">
            <v>5644</v>
          </cell>
          <cell r="D47">
            <v>54.2</v>
          </cell>
          <cell r="E47">
            <v>244.91575</v>
          </cell>
          <cell r="F47">
            <v>1400</v>
          </cell>
          <cell r="G47">
            <v>5644</v>
          </cell>
          <cell r="H47">
            <v>83240</v>
          </cell>
          <cell r="I47">
            <v>0</v>
          </cell>
          <cell r="J47">
            <v>53898</v>
          </cell>
          <cell r="K47">
            <v>0</v>
          </cell>
          <cell r="L47">
            <v>0</v>
          </cell>
          <cell r="M47">
            <v>121.03425</v>
          </cell>
          <cell r="N47">
            <v>0</v>
          </cell>
          <cell r="O47">
            <v>52535.566359999997</v>
          </cell>
          <cell r="P47">
            <v>29342</v>
          </cell>
          <cell r="R47" t="str">
            <v>MAR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ABR</v>
          </cell>
          <cell r="B48">
            <v>6348.9480800000001</v>
          </cell>
          <cell r="C48">
            <v>5865</v>
          </cell>
          <cell r="D48">
            <v>55.2</v>
          </cell>
          <cell r="E48">
            <v>483.94808</v>
          </cell>
          <cell r="F48">
            <v>1869</v>
          </cell>
          <cell r="G48">
            <v>5865</v>
          </cell>
          <cell r="H48">
            <v>88177</v>
          </cell>
          <cell r="I48">
            <v>0</v>
          </cell>
          <cell r="J48">
            <v>84216</v>
          </cell>
          <cell r="K48">
            <v>0</v>
          </cell>
          <cell r="L48">
            <v>0</v>
          </cell>
          <cell r="M48">
            <v>188.83135999999999</v>
          </cell>
          <cell r="N48">
            <v>0</v>
          </cell>
          <cell r="O48">
            <v>82004.150970000002</v>
          </cell>
          <cell r="P48">
            <v>3961</v>
          </cell>
          <cell r="R48" t="str">
            <v>ABR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MAY</v>
          </cell>
          <cell r="B49">
            <v>5585.7591319798412</v>
          </cell>
          <cell r="C49">
            <v>5137</v>
          </cell>
          <cell r="D49">
            <v>56.4</v>
          </cell>
          <cell r="E49">
            <v>448.75913197984147</v>
          </cell>
          <cell r="F49">
            <v>2008</v>
          </cell>
          <cell r="G49">
            <v>5137</v>
          </cell>
          <cell r="H49">
            <v>87600</v>
          </cell>
          <cell r="I49">
            <v>0</v>
          </cell>
          <cell r="J49">
            <v>86086</v>
          </cell>
          <cell r="K49">
            <v>0</v>
          </cell>
          <cell r="L49">
            <v>0</v>
          </cell>
          <cell r="M49">
            <v>184.46277769870699</v>
          </cell>
          <cell r="N49">
            <v>0</v>
          </cell>
          <cell r="O49">
            <v>83938.670815999983</v>
          </cell>
          <cell r="P49">
            <v>1514</v>
          </cell>
          <cell r="R49" t="str">
            <v>MAY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A50" t="str">
            <v>JUN</v>
          </cell>
          <cell r="B50">
            <v>5240.7014385584898</v>
          </cell>
          <cell r="C50">
            <v>4695</v>
          </cell>
          <cell r="D50">
            <v>54.3</v>
          </cell>
          <cell r="E50">
            <v>545.70143855848971</v>
          </cell>
          <cell r="F50">
            <v>2253</v>
          </cell>
          <cell r="G50">
            <v>4695</v>
          </cell>
          <cell r="H50">
            <v>83271</v>
          </cell>
          <cell r="I50">
            <v>0</v>
          </cell>
          <cell r="J50">
            <v>83271</v>
          </cell>
          <cell r="K50">
            <v>0</v>
          </cell>
          <cell r="L50">
            <v>0</v>
          </cell>
          <cell r="M50">
            <v>190.12529148187619</v>
          </cell>
          <cell r="N50">
            <v>0</v>
          </cell>
          <cell r="O50">
            <v>80983.545629999993</v>
          </cell>
          <cell r="P50">
            <v>0</v>
          </cell>
          <cell r="R50" t="str">
            <v>JUN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JUL</v>
          </cell>
          <cell r="B51">
            <v>5540.5599999999995</v>
          </cell>
          <cell r="C51">
            <v>5018</v>
          </cell>
          <cell r="D51">
            <v>56.3</v>
          </cell>
          <cell r="E51">
            <v>522.55999999999995</v>
          </cell>
          <cell r="F51">
            <v>3688</v>
          </cell>
          <cell r="G51">
            <v>5018</v>
          </cell>
          <cell r="H51">
            <v>91247</v>
          </cell>
          <cell r="I51">
            <v>0</v>
          </cell>
          <cell r="J51">
            <v>91247</v>
          </cell>
          <cell r="K51">
            <v>0</v>
          </cell>
          <cell r="L51">
            <v>0</v>
          </cell>
          <cell r="M51">
            <v>209.63</v>
          </cell>
          <cell r="N51">
            <v>0</v>
          </cell>
          <cell r="O51">
            <v>88799</v>
          </cell>
          <cell r="P51">
            <v>0</v>
          </cell>
          <cell r="R51" t="str">
            <v>JUL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 t="str">
            <v>AGO</v>
          </cell>
          <cell r="B52">
            <v>4749.03</v>
          </cell>
          <cell r="C52">
            <v>4229</v>
          </cell>
          <cell r="D52">
            <v>56.3</v>
          </cell>
          <cell r="E52">
            <v>520.03</v>
          </cell>
          <cell r="F52">
            <v>3994</v>
          </cell>
          <cell r="G52">
            <v>4229</v>
          </cell>
          <cell r="H52">
            <v>88072</v>
          </cell>
          <cell r="I52">
            <v>0</v>
          </cell>
          <cell r="J52">
            <v>88072</v>
          </cell>
          <cell r="K52">
            <v>0</v>
          </cell>
          <cell r="L52">
            <v>0</v>
          </cell>
          <cell r="M52">
            <v>198.85</v>
          </cell>
          <cell r="N52">
            <v>0</v>
          </cell>
          <cell r="O52">
            <v>85720</v>
          </cell>
          <cell r="P52">
            <v>0</v>
          </cell>
          <cell r="R52" t="str">
            <v>AGO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A53" t="str">
            <v>SEP</v>
          </cell>
          <cell r="B53">
            <v>4098.96</v>
          </cell>
          <cell r="C53">
            <v>3634</v>
          </cell>
          <cell r="D53">
            <v>56.5</v>
          </cell>
          <cell r="E53">
            <v>464.96</v>
          </cell>
          <cell r="F53">
            <v>4050</v>
          </cell>
          <cell r="G53">
            <v>3634</v>
          </cell>
          <cell r="H53">
            <v>79595</v>
          </cell>
          <cell r="I53">
            <v>0</v>
          </cell>
          <cell r="J53">
            <v>79595</v>
          </cell>
          <cell r="K53">
            <v>0</v>
          </cell>
          <cell r="L53">
            <v>0</v>
          </cell>
          <cell r="M53">
            <v>181.25</v>
          </cell>
          <cell r="N53">
            <v>0</v>
          </cell>
          <cell r="O53">
            <v>77465</v>
          </cell>
          <cell r="P53">
            <v>0</v>
          </cell>
          <cell r="R53" t="str">
            <v>SEP</v>
          </cell>
          <cell r="S53">
            <v>5051.8100000000004</v>
          </cell>
          <cell r="T53">
            <v>4618</v>
          </cell>
          <cell r="U53">
            <v>65.400000000000006</v>
          </cell>
          <cell r="V53">
            <v>433.81</v>
          </cell>
          <cell r="W53">
            <v>0</v>
          </cell>
          <cell r="X53">
            <v>0</v>
          </cell>
          <cell r="Y53">
            <v>159609.56311595289</v>
          </cell>
          <cell r="Z53">
            <v>69766</v>
          </cell>
          <cell r="AA53">
            <v>84308</v>
          </cell>
          <cell r="AB53">
            <v>0</v>
          </cell>
          <cell r="AC53">
            <v>323.51908224137304</v>
          </cell>
          <cell r="AD53">
            <v>278.10000000000002</v>
          </cell>
          <cell r="AE53">
            <v>1594.852590757152</v>
          </cell>
          <cell r="AF53">
            <v>56972.051656940581</v>
          </cell>
          <cell r="AG53">
            <v>3617.1914429543658</v>
          </cell>
        </row>
        <row r="54">
          <cell r="A54" t="str">
            <v>OCT</v>
          </cell>
          <cell r="B54">
            <v>4136.2299999999996</v>
          </cell>
          <cell r="C54">
            <v>3582</v>
          </cell>
          <cell r="D54">
            <v>56.4</v>
          </cell>
          <cell r="E54">
            <v>554.23</v>
          </cell>
          <cell r="F54">
            <v>4385</v>
          </cell>
          <cell r="G54">
            <v>3582</v>
          </cell>
          <cell r="H54">
            <v>79343</v>
          </cell>
          <cell r="I54">
            <v>0</v>
          </cell>
          <cell r="J54">
            <v>79343</v>
          </cell>
          <cell r="K54">
            <v>0</v>
          </cell>
          <cell r="L54">
            <v>0</v>
          </cell>
          <cell r="M54">
            <v>170.81</v>
          </cell>
          <cell r="N54">
            <v>0</v>
          </cell>
          <cell r="O54">
            <v>77237</v>
          </cell>
          <cell r="P54">
            <v>0</v>
          </cell>
          <cell r="R54" t="str">
            <v>OCT</v>
          </cell>
          <cell r="S54">
            <v>4921.7299999999996</v>
          </cell>
          <cell r="T54">
            <v>4467</v>
          </cell>
          <cell r="U54">
            <v>65.400000000000006</v>
          </cell>
          <cell r="V54">
            <v>454.73</v>
          </cell>
          <cell r="W54">
            <v>0</v>
          </cell>
          <cell r="X54">
            <v>0</v>
          </cell>
          <cell r="Y54">
            <v>153795.07205756308</v>
          </cell>
          <cell r="Z54">
            <v>63727</v>
          </cell>
          <cell r="AA54">
            <v>82487</v>
          </cell>
          <cell r="AB54">
            <v>0</v>
          </cell>
          <cell r="AC54">
            <v>297.00576131491016</v>
          </cell>
          <cell r="AD54">
            <v>248.87</v>
          </cell>
          <cell r="AE54">
            <v>1523.4378849668185</v>
          </cell>
          <cell r="AF54">
            <v>57861.104632402858</v>
          </cell>
          <cell r="AG54">
            <v>5760.6284112813537</v>
          </cell>
        </row>
        <row r="55">
          <cell r="A55" t="str">
            <v>NOV</v>
          </cell>
          <cell r="B55">
            <v>3872.95</v>
          </cell>
          <cell r="C55">
            <v>3508</v>
          </cell>
          <cell r="D55">
            <v>56.4</v>
          </cell>
          <cell r="E55">
            <v>364.95</v>
          </cell>
          <cell r="F55">
            <v>4801</v>
          </cell>
          <cell r="G55">
            <v>3508</v>
          </cell>
          <cell r="H55">
            <v>68847</v>
          </cell>
          <cell r="I55">
            <v>0</v>
          </cell>
          <cell r="J55">
            <v>61790</v>
          </cell>
          <cell r="K55">
            <v>0</v>
          </cell>
          <cell r="L55">
            <v>0</v>
          </cell>
          <cell r="M55">
            <v>133.78</v>
          </cell>
          <cell r="N55">
            <v>0</v>
          </cell>
          <cell r="O55">
            <v>60200</v>
          </cell>
          <cell r="P55">
            <v>7057</v>
          </cell>
          <cell r="R55" t="str">
            <v>NOV</v>
          </cell>
          <cell r="S55">
            <v>5271.12</v>
          </cell>
          <cell r="T55">
            <v>4812</v>
          </cell>
          <cell r="U55">
            <v>65.3</v>
          </cell>
          <cell r="V55">
            <v>459.12</v>
          </cell>
          <cell r="W55">
            <v>0</v>
          </cell>
          <cell r="X55">
            <v>0</v>
          </cell>
          <cell r="Y55">
            <v>174924.41971820104</v>
          </cell>
          <cell r="Z55">
            <v>69080</v>
          </cell>
          <cell r="AA55">
            <v>101866</v>
          </cell>
          <cell r="AB55">
            <v>0</v>
          </cell>
          <cell r="AC55">
            <v>380.3682040696936</v>
          </cell>
          <cell r="AD55">
            <v>267.62</v>
          </cell>
          <cell r="AE55">
            <v>1960.1941796868532</v>
          </cell>
          <cell r="AF55">
            <v>97290.179280000011</v>
          </cell>
          <cell r="AG55">
            <v>1637.8573344444874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68847</v>
          </cell>
          <cell r="I56">
            <v>0</v>
          </cell>
          <cell r="J56">
            <v>61790</v>
          </cell>
          <cell r="K56">
            <v>0</v>
          </cell>
          <cell r="L56">
            <v>0</v>
          </cell>
          <cell r="M56">
            <v>133.78</v>
          </cell>
          <cell r="N56">
            <v>0</v>
          </cell>
          <cell r="O56">
            <v>60200</v>
          </cell>
          <cell r="P56">
            <v>7057</v>
          </cell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174924.41971820104</v>
          </cell>
          <cell r="Z56">
            <v>69080</v>
          </cell>
          <cell r="AA56">
            <v>101866</v>
          </cell>
          <cell r="AB56">
            <v>0</v>
          </cell>
          <cell r="AC56">
            <v>380.3682040696936</v>
          </cell>
          <cell r="AD56">
            <v>267.62</v>
          </cell>
          <cell r="AE56">
            <v>1960.1941796868532</v>
          </cell>
          <cell r="AF56">
            <v>97290.179280000011</v>
          </cell>
          <cell r="AG56">
            <v>1637.8573344444874</v>
          </cell>
        </row>
        <row r="57">
          <cell r="A57" t="str">
            <v>TOTAL</v>
          </cell>
          <cell r="B57">
            <v>58485.800400538326</v>
          </cell>
          <cell r="C57">
            <v>53088</v>
          </cell>
          <cell r="D57">
            <v>50.391666666666659</v>
          </cell>
          <cell r="E57">
            <v>5397.8004005383309</v>
          </cell>
          <cell r="F57">
            <v>30571</v>
          </cell>
          <cell r="G57">
            <v>53088</v>
          </cell>
          <cell r="H57">
            <v>1001271</v>
          </cell>
          <cell r="I57">
            <v>0</v>
          </cell>
          <cell r="J57">
            <v>950932</v>
          </cell>
          <cell r="K57">
            <v>0</v>
          </cell>
          <cell r="L57">
            <v>0</v>
          </cell>
          <cell r="M57">
            <v>2121.0016791805829</v>
          </cell>
          <cell r="N57">
            <v>0</v>
          </cell>
          <cell r="O57">
            <v>925730.89006599993</v>
          </cell>
          <cell r="P57">
            <v>50339</v>
          </cell>
          <cell r="R57" t="str">
            <v>TOTAL</v>
          </cell>
          <cell r="S57">
            <v>15244.66</v>
          </cell>
          <cell r="T57">
            <v>13897</v>
          </cell>
          <cell r="U57">
            <v>98.050000000000011</v>
          </cell>
          <cell r="V57">
            <v>1347.6599999999999</v>
          </cell>
          <cell r="W57">
            <v>0</v>
          </cell>
          <cell r="X57">
            <v>0</v>
          </cell>
          <cell r="Y57">
            <v>663253.47460991808</v>
          </cell>
          <cell r="Z57">
            <v>271653</v>
          </cell>
          <cell r="AA57">
            <v>370527</v>
          </cell>
          <cell r="AB57">
            <v>0</v>
          </cell>
          <cell r="AC57">
            <v>1381.2612516956704</v>
          </cell>
          <cell r="AD57">
            <v>1062.21</v>
          </cell>
          <cell r="AE57">
            <v>7038.6788350976767</v>
          </cell>
          <cell r="AF57">
            <v>309413.51484934345</v>
          </cell>
          <cell r="AG57">
            <v>12653.534523124694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>
            <v>306.94</v>
          </cell>
          <cell r="AC58">
            <v>0.84093150684931506</v>
          </cell>
        </row>
        <row r="59">
          <cell r="A59" t="str">
            <v>COBRA  -  CBR</v>
          </cell>
          <cell r="B59" t="str">
            <v>BLOQUE BAJO</v>
          </cell>
          <cell r="C59" t="str">
            <v>N</v>
          </cell>
          <cell r="R59" t="str">
            <v>SIRARI-N   -   PLANTA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>
            <v>78.66</v>
          </cell>
          <cell r="AC59">
            <v>0.21550684931506847</v>
          </cell>
        </row>
        <row r="60">
          <cell r="A60" t="str">
            <v>TOTAL NUEVO</v>
          </cell>
          <cell r="B60" t="str">
            <v>L I Q U I D O S  EN BBLS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 t="str">
            <v>G A S    EN    MPC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 t="str">
            <v>L I Q U I D O S  EN BBLS</v>
          </cell>
          <cell r="T60">
            <v>0</v>
          </cell>
          <cell r="U60">
            <v>0</v>
          </cell>
          <cell r="V60">
            <v>409.95</v>
          </cell>
          <cell r="W60">
            <v>13.224193548387097</v>
          </cell>
          <cell r="X60">
            <v>420.01</v>
          </cell>
          <cell r="Y60" t="str">
            <v>G A S    EN    MPC</v>
          </cell>
          <cell r="Z60">
            <v>3805.48</v>
          </cell>
          <cell r="AA60">
            <v>122.75741935483872</v>
          </cell>
          <cell r="AB60">
            <v>409.95</v>
          </cell>
          <cell r="AC60">
            <v>1.2273952095808383</v>
          </cell>
        </row>
        <row r="61">
          <cell r="A61" t="str">
            <v>MES</v>
          </cell>
          <cell r="B61" t="str">
            <v>PRO-</v>
          </cell>
          <cell r="C61" t="str">
            <v>PET.</v>
          </cell>
          <cell r="D61" t="str">
            <v>DENS.</v>
          </cell>
          <cell r="E61" t="str">
            <v>GASO-</v>
          </cell>
          <cell r="F61" t="str">
            <v>AGUA</v>
          </cell>
          <cell r="G61" t="str">
            <v>PET.</v>
          </cell>
          <cell r="H61" t="str">
            <v>PRO-</v>
          </cell>
          <cell r="I61" t="str">
            <v>INYEC-</v>
          </cell>
          <cell r="J61" t="str">
            <v xml:space="preserve">ENT. </v>
          </cell>
          <cell r="K61" t="str">
            <v>ENT.</v>
          </cell>
          <cell r="L61" t="str">
            <v>LICUA-</v>
          </cell>
          <cell r="M61" t="str">
            <v>GLP</v>
          </cell>
          <cell r="N61" t="str">
            <v>COM-</v>
          </cell>
          <cell r="O61" t="str">
            <v>RESI-</v>
          </cell>
          <cell r="P61" t="str">
            <v>QUEMA-</v>
          </cell>
          <cell r="R61" t="str">
            <v>MES</v>
          </cell>
          <cell r="S61" t="str">
            <v>PRO-</v>
          </cell>
          <cell r="T61" t="str">
            <v>PET.</v>
          </cell>
          <cell r="U61" t="str">
            <v>DENS.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str">
            <v>ENT.</v>
          </cell>
          <cell r="AC61" t="str">
            <v>LICUA-</v>
          </cell>
          <cell r="AD61" t="str">
            <v>GLP</v>
          </cell>
          <cell r="AE61" t="str">
            <v>COM-</v>
          </cell>
          <cell r="AF61" t="str">
            <v>RESI-</v>
          </cell>
          <cell r="AG61" t="str">
            <v>QUEMA-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  <cell r="AD62" t="str">
            <v>MC</v>
          </cell>
          <cell r="AE62" t="str">
            <v>BUST.</v>
          </cell>
          <cell r="AF62" t="str">
            <v>DUAL</v>
          </cell>
          <cell r="AG62" t="str">
            <v>DO</v>
          </cell>
        </row>
        <row r="63">
          <cell r="A63" t="str">
            <v>ENE</v>
          </cell>
          <cell r="B63">
            <v>352</v>
          </cell>
          <cell r="C63">
            <v>352</v>
          </cell>
          <cell r="D63">
            <v>64.400000000000006</v>
          </cell>
          <cell r="E63">
            <v>0</v>
          </cell>
          <cell r="F63">
            <v>99</v>
          </cell>
          <cell r="G63">
            <v>352</v>
          </cell>
          <cell r="H63">
            <v>4976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4976</v>
          </cell>
          <cell r="R63" t="str">
            <v>ENE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A64" t="str">
            <v>FEB</v>
          </cell>
          <cell r="B64">
            <v>197</v>
          </cell>
          <cell r="C64">
            <v>197</v>
          </cell>
          <cell r="D64">
            <v>64.2</v>
          </cell>
          <cell r="E64">
            <v>0</v>
          </cell>
          <cell r="F64">
            <v>94</v>
          </cell>
          <cell r="G64">
            <v>197</v>
          </cell>
          <cell r="H64">
            <v>4247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4247</v>
          </cell>
          <cell r="R64" t="str">
            <v>FEB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MAR</v>
          </cell>
          <cell r="B65">
            <v>33</v>
          </cell>
          <cell r="C65">
            <v>33</v>
          </cell>
          <cell r="D65">
            <v>64.2</v>
          </cell>
          <cell r="E65">
            <v>0</v>
          </cell>
          <cell r="F65">
            <v>18</v>
          </cell>
          <cell r="G65">
            <v>33</v>
          </cell>
          <cell r="H65">
            <v>774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774</v>
          </cell>
          <cell r="R65" t="str">
            <v>MAR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A66" t="str">
            <v>ABR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 t="str">
            <v>ABR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MAY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 t="str">
            <v>MAY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JUN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 t="str">
            <v>JUN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JUL</v>
          </cell>
          <cell r="B69">
            <v>142</v>
          </cell>
          <cell r="C69">
            <v>142</v>
          </cell>
          <cell r="D69">
            <v>63</v>
          </cell>
          <cell r="E69">
            <v>0</v>
          </cell>
          <cell r="F69">
            <v>8</v>
          </cell>
          <cell r="G69">
            <v>142</v>
          </cell>
          <cell r="H69">
            <v>608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608</v>
          </cell>
          <cell r="R69" t="str">
            <v>JUL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AGO</v>
          </cell>
          <cell r="B70">
            <v>54</v>
          </cell>
          <cell r="C70">
            <v>54</v>
          </cell>
          <cell r="D70">
            <v>63.6</v>
          </cell>
          <cell r="E70">
            <v>0</v>
          </cell>
          <cell r="F70">
            <v>0</v>
          </cell>
          <cell r="G70">
            <v>54</v>
          </cell>
          <cell r="H70">
            <v>245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245</v>
          </cell>
          <cell r="R70" t="str">
            <v>AGO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SEP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8</v>
          </cell>
          <cell r="G71">
            <v>142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 t="str">
            <v>SEP</v>
          </cell>
          <cell r="S71">
            <v>305.00977382342472</v>
          </cell>
          <cell r="T71">
            <v>0</v>
          </cell>
          <cell r="U71">
            <v>0</v>
          </cell>
          <cell r="V71">
            <v>305.00977382342472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OCT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 t="str">
            <v>OCT</v>
          </cell>
          <cell r="S72">
            <v>280.23043590730879</v>
          </cell>
          <cell r="T72">
            <v>0</v>
          </cell>
          <cell r="U72">
            <v>0</v>
          </cell>
          <cell r="V72">
            <v>280.23043590730879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NOV</v>
          </cell>
          <cell r="B73">
            <v>0</v>
          </cell>
          <cell r="C73" t="str">
            <v>N</v>
          </cell>
          <cell r="H73">
            <v>0</v>
          </cell>
          <cell r="R73" t="str">
            <v>NOV</v>
          </cell>
          <cell r="S73">
            <v>356.66223308847469</v>
          </cell>
          <cell r="T73">
            <v>0</v>
          </cell>
          <cell r="U73">
            <v>0</v>
          </cell>
          <cell r="V73">
            <v>356.66223308847469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DIC</v>
          </cell>
          <cell r="B74">
            <v>0</v>
          </cell>
          <cell r="C74" t="str">
            <v>E</v>
          </cell>
          <cell r="H74">
            <v>0</v>
          </cell>
          <cell r="N74">
            <v>61.592554339920582</v>
          </cell>
          <cell r="O74">
            <v>2.0530851446640193</v>
          </cell>
          <cell r="P74">
            <v>59.411940000000001</v>
          </cell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TOTAL</v>
          </cell>
          <cell r="B75">
            <v>778</v>
          </cell>
          <cell r="C75">
            <v>778</v>
          </cell>
          <cell r="D75">
            <v>63.88000000000001</v>
          </cell>
          <cell r="E75">
            <v>0</v>
          </cell>
          <cell r="F75">
            <v>227</v>
          </cell>
          <cell r="G75">
            <v>920</v>
          </cell>
          <cell r="H75">
            <v>10850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10850</v>
          </cell>
          <cell r="R75" t="str">
            <v>TOTAL</v>
          </cell>
          <cell r="S75">
            <v>941.90244281920832</v>
          </cell>
          <cell r="T75">
            <v>0</v>
          </cell>
          <cell r="U75">
            <v>0</v>
          </cell>
          <cell r="V75">
            <v>941.90244281920832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6">
          <cell r="A76" t="str">
            <v xml:space="preserve">  T E S O R O   BOLIVIA PETROLEUM Co.</v>
          </cell>
        </row>
        <row r="77">
          <cell r="A77" t="str">
            <v>GUAIRUY  -   GRY</v>
          </cell>
          <cell r="B77" t="str">
            <v>ESCONDIDO</v>
          </cell>
          <cell r="C77" t="str">
            <v>E</v>
          </cell>
          <cell r="D77">
            <v>1305.0899999999999</v>
          </cell>
          <cell r="E77">
            <v>42.099677419354833</v>
          </cell>
          <cell r="F77">
            <v>1557.45</v>
          </cell>
          <cell r="G77">
            <v>55.62321428571429</v>
          </cell>
          <cell r="H77">
            <v>2468.9</v>
          </cell>
          <cell r="I77">
            <v>79.641935483870967</v>
          </cell>
          <cell r="J77">
            <v>2162.92</v>
          </cell>
          <cell r="K77">
            <v>72.097333333333339</v>
          </cell>
          <cell r="L77">
            <v>2523.6564800000001</v>
          </cell>
          <cell r="M77">
            <v>81.408273548387101</v>
          </cell>
          <cell r="N77">
            <v>3561.3838700000001</v>
          </cell>
          <cell r="O77">
            <v>118.71279566666666</v>
          </cell>
          <cell r="P77">
            <v>3530.6199700000002</v>
          </cell>
          <cell r="R77" t="str">
            <v>TUNDY   -   TDY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A78" t="str">
            <v>LVT</v>
          </cell>
          <cell r="B78" t="str">
            <v>L I Q U I D O S  EN BBLS</v>
          </cell>
          <cell r="C78" t="str">
            <v>E</v>
          </cell>
          <cell r="H78" t="str">
            <v>G A S    EN    MPC</v>
          </cell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Y78" t="str">
            <v>G A S    EN    MPC</v>
          </cell>
          <cell r="AB78">
            <v>0</v>
          </cell>
          <cell r="AC78">
            <v>0</v>
          </cell>
        </row>
        <row r="79">
          <cell r="A79" t="str">
            <v>MES</v>
          </cell>
          <cell r="B79" t="str">
            <v>PRO-</v>
          </cell>
          <cell r="C79" t="str">
            <v>PET.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  <cell r="AD79" t="str">
            <v>GLP</v>
          </cell>
          <cell r="AE79" t="str">
            <v>COM-</v>
          </cell>
          <cell r="AF79" t="str">
            <v>RESI-</v>
          </cell>
          <cell r="AG79" t="str">
            <v>QUEMA-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 t="str">
            <v>(º API)</v>
          </cell>
          <cell r="E80" t="str">
            <v>LINA</v>
          </cell>
          <cell r="F80">
            <v>1741.81</v>
          </cell>
          <cell r="G80" t="str">
            <v>ENT.</v>
          </cell>
          <cell r="H80" t="str">
            <v>DUC.</v>
          </cell>
          <cell r="I80" t="str">
            <v>CION</v>
          </cell>
          <cell r="J80" t="str">
            <v>GASOD.</v>
          </cell>
          <cell r="K80" t="str">
            <v>PROC.</v>
          </cell>
          <cell r="L80" t="str">
            <v>BLES</v>
          </cell>
          <cell r="M80" t="str">
            <v>MC</v>
          </cell>
          <cell r="N80" t="str">
            <v>BUST.</v>
          </cell>
          <cell r="O80" t="str">
            <v>DUAL</v>
          </cell>
          <cell r="P80" t="str">
            <v>DO</v>
          </cell>
          <cell r="R80">
            <v>3726.7456499999998</v>
          </cell>
          <cell r="S80" t="str">
            <v>DUC.</v>
          </cell>
          <cell r="T80" t="str">
            <v>COND.</v>
          </cell>
          <cell r="U80" t="str">
            <v>(º API)</v>
          </cell>
          <cell r="V80" t="str">
            <v>LINA</v>
          </cell>
          <cell r="W80">
            <v>79.139354838709664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str">
            <v>PROC.</v>
          </cell>
          <cell r="AC80" t="str">
            <v>BLES</v>
          </cell>
          <cell r="AD80" t="str">
            <v>MC</v>
          </cell>
          <cell r="AE80" t="str">
            <v>BUST.</v>
          </cell>
          <cell r="AF80" t="str">
            <v>DUAL</v>
          </cell>
          <cell r="AG80" t="str">
            <v>DO</v>
          </cell>
        </row>
        <row r="81">
          <cell r="A81" t="str">
            <v>ENE</v>
          </cell>
          <cell r="B81">
            <v>1010</v>
          </cell>
          <cell r="C81">
            <v>1010</v>
          </cell>
          <cell r="D81">
            <v>47.709677419354826</v>
          </cell>
          <cell r="E81">
            <v>0</v>
          </cell>
          <cell r="F81">
            <v>0</v>
          </cell>
          <cell r="G81">
            <v>1323</v>
          </cell>
          <cell r="H81">
            <v>3410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3410</v>
          </cell>
          <cell r="R81" t="str">
            <v>ENE</v>
          </cell>
          <cell r="S81">
            <v>11030</v>
          </cell>
          <cell r="T81">
            <v>11030</v>
          </cell>
          <cell r="U81">
            <v>47.5</v>
          </cell>
          <cell r="V81">
            <v>0</v>
          </cell>
          <cell r="W81">
            <v>1234</v>
          </cell>
          <cell r="X81">
            <v>11030</v>
          </cell>
          <cell r="Y81">
            <v>3704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3704</v>
          </cell>
        </row>
        <row r="82">
          <cell r="A82" t="str">
            <v>FEB</v>
          </cell>
          <cell r="B82">
            <v>896</v>
          </cell>
          <cell r="C82">
            <v>896</v>
          </cell>
          <cell r="D82">
            <v>47.7</v>
          </cell>
          <cell r="E82">
            <v>0</v>
          </cell>
          <cell r="F82">
            <v>0</v>
          </cell>
          <cell r="G82">
            <v>723</v>
          </cell>
          <cell r="H82">
            <v>3080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3080</v>
          </cell>
          <cell r="R82" t="str">
            <v>FEB</v>
          </cell>
          <cell r="S82">
            <v>13423</v>
          </cell>
          <cell r="T82">
            <v>13423</v>
          </cell>
          <cell r="U82">
            <v>47.5</v>
          </cell>
          <cell r="V82">
            <v>0</v>
          </cell>
          <cell r="W82">
            <v>945</v>
          </cell>
          <cell r="X82">
            <v>13423</v>
          </cell>
          <cell r="Y82">
            <v>4037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4037</v>
          </cell>
        </row>
        <row r="83">
          <cell r="A83" t="str">
            <v>MAR</v>
          </cell>
          <cell r="B83">
            <v>989</v>
          </cell>
          <cell r="C83">
            <v>989</v>
          </cell>
          <cell r="D83">
            <v>48.403225806451601</v>
          </cell>
          <cell r="E83">
            <v>0</v>
          </cell>
          <cell r="F83">
            <v>0</v>
          </cell>
          <cell r="G83">
            <v>659</v>
          </cell>
          <cell r="H83">
            <v>3410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3410</v>
          </cell>
          <cell r="R83" t="str">
            <v>MAR</v>
          </cell>
          <cell r="S83">
            <v>23539</v>
          </cell>
          <cell r="T83">
            <v>23539</v>
          </cell>
          <cell r="U83">
            <v>47.6</v>
          </cell>
          <cell r="V83">
            <v>0</v>
          </cell>
          <cell r="W83">
            <v>2806</v>
          </cell>
          <cell r="X83">
            <v>22986</v>
          </cell>
          <cell r="Y83">
            <v>7204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7204</v>
          </cell>
        </row>
        <row r="84">
          <cell r="A84" t="str">
            <v>ABR</v>
          </cell>
          <cell r="B84">
            <v>926</v>
          </cell>
          <cell r="C84">
            <v>926</v>
          </cell>
          <cell r="D84">
            <v>48.403225806451601</v>
          </cell>
          <cell r="E84">
            <v>0</v>
          </cell>
          <cell r="F84">
            <v>0</v>
          </cell>
          <cell r="G84">
            <v>1523</v>
          </cell>
          <cell r="H84">
            <v>3300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3300</v>
          </cell>
          <cell r="R84" t="str">
            <v>ABR</v>
          </cell>
          <cell r="S84">
            <v>34521</v>
          </cell>
          <cell r="T84">
            <v>34521</v>
          </cell>
          <cell r="U84">
            <v>47.5</v>
          </cell>
          <cell r="V84">
            <v>0</v>
          </cell>
          <cell r="W84">
            <v>5975</v>
          </cell>
          <cell r="X84">
            <v>34113</v>
          </cell>
          <cell r="Y84">
            <v>5803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5803</v>
          </cell>
        </row>
        <row r="85">
          <cell r="A85" t="str">
            <v>MAY</v>
          </cell>
          <cell r="B85">
            <v>931</v>
          </cell>
          <cell r="C85">
            <v>931</v>
          </cell>
          <cell r="D85">
            <v>48.5</v>
          </cell>
          <cell r="E85">
            <v>0</v>
          </cell>
          <cell r="F85">
            <v>0</v>
          </cell>
          <cell r="G85">
            <v>738</v>
          </cell>
          <cell r="H85">
            <v>3410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3410</v>
          </cell>
          <cell r="R85" t="str">
            <v>MAY</v>
          </cell>
          <cell r="S85">
            <v>57400</v>
          </cell>
          <cell r="T85">
            <v>57400</v>
          </cell>
          <cell r="U85">
            <v>47.5</v>
          </cell>
          <cell r="V85">
            <v>0</v>
          </cell>
          <cell r="W85">
            <v>10366</v>
          </cell>
          <cell r="X85">
            <v>56527</v>
          </cell>
          <cell r="Y85">
            <v>6402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1460</v>
          </cell>
          <cell r="AF85">
            <v>0</v>
          </cell>
          <cell r="AG85">
            <v>4942</v>
          </cell>
        </row>
        <row r="86">
          <cell r="A86" t="str">
            <v>JUN</v>
          </cell>
          <cell r="B86">
            <v>821</v>
          </cell>
          <cell r="C86">
            <v>821</v>
          </cell>
          <cell r="D86">
            <v>48.2</v>
          </cell>
          <cell r="E86">
            <v>0</v>
          </cell>
          <cell r="F86">
            <v>0</v>
          </cell>
          <cell r="G86">
            <v>1213</v>
          </cell>
          <cell r="H86">
            <v>3300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3300</v>
          </cell>
          <cell r="R86" t="str">
            <v>JUN</v>
          </cell>
          <cell r="S86">
            <v>84696</v>
          </cell>
          <cell r="T86">
            <v>84696</v>
          </cell>
          <cell r="U86">
            <v>47.5</v>
          </cell>
          <cell r="V86">
            <v>0</v>
          </cell>
          <cell r="W86">
            <v>11864</v>
          </cell>
          <cell r="X86">
            <v>86122</v>
          </cell>
          <cell r="Y86">
            <v>4740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1500</v>
          </cell>
          <cell r="AF86">
            <v>0</v>
          </cell>
          <cell r="AG86">
            <v>3240</v>
          </cell>
        </row>
        <row r="87">
          <cell r="A87" t="str">
            <v>JUL</v>
          </cell>
          <cell r="B87">
            <v>1165</v>
          </cell>
          <cell r="C87">
            <v>1165</v>
          </cell>
          <cell r="D87">
            <v>49</v>
          </cell>
          <cell r="E87">
            <v>0</v>
          </cell>
          <cell r="F87">
            <v>47</v>
          </cell>
          <cell r="G87">
            <v>692</v>
          </cell>
          <cell r="H87">
            <v>880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880</v>
          </cell>
          <cell r="R87" t="str">
            <v>JUL</v>
          </cell>
          <cell r="S87">
            <v>87006</v>
          </cell>
          <cell r="T87">
            <v>87006</v>
          </cell>
          <cell r="U87">
            <v>47.4</v>
          </cell>
          <cell r="V87">
            <v>0</v>
          </cell>
          <cell r="W87">
            <v>8638</v>
          </cell>
          <cell r="X87">
            <v>86680</v>
          </cell>
          <cell r="Y87">
            <v>5141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1550</v>
          </cell>
          <cell r="AF87">
            <v>0</v>
          </cell>
          <cell r="AG87">
            <v>3591</v>
          </cell>
        </row>
        <row r="88">
          <cell r="A88" t="str">
            <v>AGO</v>
          </cell>
          <cell r="B88">
            <v>1785</v>
          </cell>
          <cell r="C88">
            <v>1785</v>
          </cell>
          <cell r="D88">
            <v>49.5</v>
          </cell>
          <cell r="E88">
            <v>0</v>
          </cell>
          <cell r="F88">
            <v>0</v>
          </cell>
          <cell r="G88">
            <v>1697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 t="str">
            <v>AGO</v>
          </cell>
          <cell r="S88">
            <v>76125</v>
          </cell>
          <cell r="T88">
            <v>76125</v>
          </cell>
          <cell r="U88">
            <v>47.4</v>
          </cell>
          <cell r="V88">
            <v>0</v>
          </cell>
          <cell r="W88">
            <v>7715</v>
          </cell>
          <cell r="X88">
            <v>76367</v>
          </cell>
          <cell r="Y88">
            <v>5907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1550</v>
          </cell>
          <cell r="AF88">
            <v>0</v>
          </cell>
          <cell r="AG88">
            <v>4357</v>
          </cell>
        </row>
        <row r="89">
          <cell r="A89" t="str">
            <v>SEP</v>
          </cell>
          <cell r="B89">
            <v>1732</v>
          </cell>
          <cell r="C89">
            <v>1732</v>
          </cell>
          <cell r="D89">
            <v>48.1</v>
          </cell>
          <cell r="E89">
            <v>0</v>
          </cell>
          <cell r="F89">
            <v>47</v>
          </cell>
          <cell r="G89">
            <v>2204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 t="str">
            <v>SEP</v>
          </cell>
          <cell r="S89">
            <v>68586</v>
          </cell>
          <cell r="T89">
            <v>68586</v>
          </cell>
          <cell r="U89">
            <v>47.6</v>
          </cell>
          <cell r="V89">
            <v>0</v>
          </cell>
          <cell r="W89">
            <v>8189</v>
          </cell>
          <cell r="X89">
            <v>68100</v>
          </cell>
          <cell r="Y89">
            <v>5683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1500</v>
          </cell>
          <cell r="AF89">
            <v>0</v>
          </cell>
          <cell r="AG89">
            <v>4183</v>
          </cell>
        </row>
        <row r="90">
          <cell r="A90" t="str">
            <v>OCT</v>
          </cell>
          <cell r="B90">
            <v>2073</v>
          </cell>
          <cell r="C90">
            <v>2073</v>
          </cell>
          <cell r="D90">
            <v>47.1</v>
          </cell>
          <cell r="E90">
            <v>0</v>
          </cell>
          <cell r="F90">
            <v>0</v>
          </cell>
          <cell r="G90">
            <v>1635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 t="str">
            <v>OCT</v>
          </cell>
          <cell r="S90">
            <v>67727</v>
          </cell>
          <cell r="T90">
            <v>67727</v>
          </cell>
          <cell r="U90">
            <v>47.2</v>
          </cell>
          <cell r="V90">
            <v>0</v>
          </cell>
          <cell r="W90">
            <v>9630</v>
          </cell>
          <cell r="X90">
            <v>67951</v>
          </cell>
          <cell r="Y90">
            <v>6081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1550</v>
          </cell>
          <cell r="AF90">
            <v>0</v>
          </cell>
          <cell r="AG90">
            <v>4531</v>
          </cell>
        </row>
        <row r="91">
          <cell r="A91" t="str">
            <v>NOV</v>
          </cell>
          <cell r="B91">
            <v>1912</v>
          </cell>
          <cell r="C91">
            <v>1912</v>
          </cell>
          <cell r="D91">
            <v>46.2</v>
          </cell>
          <cell r="E91">
            <v>0</v>
          </cell>
          <cell r="F91">
            <v>0</v>
          </cell>
          <cell r="G91">
            <v>2303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 t="str">
            <v>NOV</v>
          </cell>
          <cell r="S91">
            <v>59906</v>
          </cell>
          <cell r="T91">
            <v>59906</v>
          </cell>
          <cell r="U91">
            <v>47.4</v>
          </cell>
          <cell r="V91">
            <v>0</v>
          </cell>
          <cell r="W91">
            <v>7107</v>
          </cell>
          <cell r="X91">
            <v>59973</v>
          </cell>
          <cell r="Y91">
            <v>5783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1455</v>
          </cell>
          <cell r="AF91">
            <v>0</v>
          </cell>
          <cell r="AG91">
            <v>4328</v>
          </cell>
        </row>
        <row r="92">
          <cell r="A92" t="str">
            <v>DIC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 t="str">
            <v>DIC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5783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1455</v>
          </cell>
          <cell r="AF92">
            <v>0</v>
          </cell>
          <cell r="AG92">
            <v>4328</v>
          </cell>
        </row>
        <row r="93">
          <cell r="A93" t="str">
            <v>TOTAL</v>
          </cell>
          <cell r="B93">
            <v>14240</v>
          </cell>
          <cell r="C93">
            <v>14240</v>
          </cell>
          <cell r="D93">
            <v>44.068010752688174</v>
          </cell>
          <cell r="E93">
            <v>0</v>
          </cell>
          <cell r="F93">
            <v>94</v>
          </cell>
          <cell r="G93">
            <v>14710</v>
          </cell>
          <cell r="H93">
            <v>20790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20790</v>
          </cell>
          <cell r="R93" t="str">
            <v>TOTAL</v>
          </cell>
          <cell r="S93">
            <v>583959</v>
          </cell>
          <cell r="T93">
            <v>583959</v>
          </cell>
          <cell r="U93">
            <v>43.508333333333333</v>
          </cell>
          <cell r="V93">
            <v>0</v>
          </cell>
          <cell r="W93">
            <v>74469</v>
          </cell>
          <cell r="X93">
            <v>583272</v>
          </cell>
          <cell r="Y93">
            <v>66268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12020</v>
          </cell>
          <cell r="AF93">
            <v>0</v>
          </cell>
          <cell r="AG93">
            <v>54248</v>
          </cell>
        </row>
        <row r="95">
          <cell r="A95" t="str">
            <v>LA PEÑA  -  LPÑ</v>
          </cell>
          <cell r="R95" t="str">
            <v>VIBORA   -   VBR</v>
          </cell>
        </row>
        <row r="96">
          <cell r="B96" t="str">
            <v>L I Q U I D O S  EN BBLS</v>
          </cell>
          <cell r="H96" t="str">
            <v>G A S    EN    MPC</v>
          </cell>
          <cell r="S96" t="str">
            <v>L I Q U I D O S  EN BBLS</v>
          </cell>
          <cell r="Y96" t="str">
            <v>G A S    EN    MPC</v>
          </cell>
        </row>
        <row r="97">
          <cell r="A97" t="str">
            <v>MES</v>
          </cell>
          <cell r="B97" t="str">
            <v>PRO-</v>
          </cell>
          <cell r="C97" t="str">
            <v>PET.</v>
          </cell>
          <cell r="D97" t="str">
            <v>DENS.</v>
          </cell>
          <cell r="E97" t="str">
            <v>GASO-</v>
          </cell>
          <cell r="F97" t="str">
            <v>AGUA</v>
          </cell>
          <cell r="G97" t="str">
            <v>PET.</v>
          </cell>
          <cell r="H97" t="str">
            <v>PRO-</v>
          </cell>
          <cell r="I97" t="str">
            <v>INYEC-</v>
          </cell>
          <cell r="J97" t="str">
            <v xml:space="preserve">ENT. </v>
          </cell>
          <cell r="K97" t="str">
            <v>ENT.</v>
          </cell>
          <cell r="L97" t="str">
            <v>LICUA-</v>
          </cell>
          <cell r="M97" t="str">
            <v>GLP</v>
          </cell>
          <cell r="N97" t="str">
            <v>COM-</v>
          </cell>
          <cell r="O97" t="str">
            <v>RESI-</v>
          </cell>
          <cell r="P97" t="str">
            <v>QUEMA-</v>
          </cell>
          <cell r="R97" t="str">
            <v>MES</v>
          </cell>
          <cell r="S97" t="str">
            <v>PRO-</v>
          </cell>
          <cell r="T97" t="str">
            <v>PET.</v>
          </cell>
          <cell r="U97" t="str">
            <v>DENS.</v>
          </cell>
          <cell r="V97" t="str">
            <v>GASO-</v>
          </cell>
          <cell r="W97" t="str">
            <v>AGUA</v>
          </cell>
          <cell r="X97" t="str">
            <v>PET.</v>
          </cell>
          <cell r="Y97" t="str">
            <v>PRO-</v>
          </cell>
          <cell r="Z97" t="str">
            <v>INYEC-</v>
          </cell>
          <cell r="AA97" t="str">
            <v xml:space="preserve">ENT. </v>
          </cell>
          <cell r="AB97" t="str">
            <v>ENT.</v>
          </cell>
          <cell r="AC97" t="str">
            <v>LICUA-</v>
          </cell>
          <cell r="AD97" t="str">
            <v>GLP</v>
          </cell>
          <cell r="AE97" t="str">
            <v>COM-</v>
          </cell>
          <cell r="AF97" t="str">
            <v>RESI-</v>
          </cell>
          <cell r="AG97" t="str">
            <v>QUEMA-</v>
          </cell>
        </row>
        <row r="98">
          <cell r="B98" t="str">
            <v>DUC.</v>
          </cell>
          <cell r="C98" t="str">
            <v>COND.</v>
          </cell>
          <cell r="D98" t="str">
            <v>(º API)</v>
          </cell>
          <cell r="E98" t="str">
            <v>LINA</v>
          </cell>
          <cell r="G98" t="str">
            <v>ENT.</v>
          </cell>
          <cell r="H98" t="str">
            <v>DUC.</v>
          </cell>
          <cell r="I98" t="str">
            <v>CION</v>
          </cell>
          <cell r="J98" t="str">
            <v>GASOD.</v>
          </cell>
          <cell r="K98" t="str">
            <v>PROC.</v>
          </cell>
          <cell r="L98" t="str">
            <v>BLES</v>
          </cell>
          <cell r="M98" t="str">
            <v>MC</v>
          </cell>
          <cell r="N98" t="str">
            <v>BUST.</v>
          </cell>
          <cell r="O98" t="str">
            <v>DUAL</v>
          </cell>
          <cell r="P98" t="str">
            <v>DO</v>
          </cell>
          <cell r="S98" t="str">
            <v>DUC.</v>
          </cell>
          <cell r="T98" t="str">
            <v>COND.</v>
          </cell>
          <cell r="U98" t="str">
            <v>(º API)</v>
          </cell>
          <cell r="V98" t="str">
            <v>LINA</v>
          </cell>
          <cell r="X98" t="str">
            <v>ENT.</v>
          </cell>
          <cell r="Y98" t="str">
            <v>DUC.</v>
          </cell>
          <cell r="Z98" t="str">
            <v>CION</v>
          </cell>
          <cell r="AA98" t="str">
            <v>GASOD.</v>
          </cell>
          <cell r="AB98" t="str">
            <v>PROC.</v>
          </cell>
          <cell r="AC98" t="str">
            <v>BLES</v>
          </cell>
          <cell r="AD98" t="str">
            <v>MC</v>
          </cell>
          <cell r="AE98" t="str">
            <v>BUST.</v>
          </cell>
          <cell r="AF98" t="str">
            <v>DUAL</v>
          </cell>
          <cell r="AG98" t="str">
            <v>DO</v>
          </cell>
        </row>
        <row r="99">
          <cell r="A99" t="str">
            <v>ENE</v>
          </cell>
          <cell r="B99">
            <v>23529</v>
          </cell>
          <cell r="C99">
            <v>23529</v>
          </cell>
          <cell r="D99">
            <v>44.5</v>
          </cell>
          <cell r="E99">
            <v>0</v>
          </cell>
          <cell r="F99">
            <v>13183</v>
          </cell>
          <cell r="G99">
            <v>22735</v>
          </cell>
          <cell r="H99">
            <v>21097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6292</v>
          </cell>
          <cell r="O99">
            <v>0</v>
          </cell>
          <cell r="P99">
            <v>14805</v>
          </cell>
          <cell r="R99" t="str">
            <v>ENE</v>
          </cell>
          <cell r="S99">
            <v>140418.95000000001</v>
          </cell>
          <cell r="T99">
            <v>130100</v>
          </cell>
          <cell r="U99">
            <v>57.1</v>
          </cell>
          <cell r="V99">
            <v>10318.950000000001</v>
          </cell>
          <cell r="W99">
            <v>14134</v>
          </cell>
          <cell r="X99">
            <v>132531</v>
          </cell>
          <cell r="Y99">
            <v>2428885</v>
          </cell>
          <cell r="Z99">
            <v>1257174</v>
          </cell>
          <cell r="AA99">
            <v>1073966</v>
          </cell>
          <cell r="AB99">
            <v>0</v>
          </cell>
          <cell r="AC99">
            <v>2446</v>
          </cell>
          <cell r="AD99">
            <v>4683.29</v>
          </cell>
          <cell r="AE99">
            <v>37733</v>
          </cell>
          <cell r="AF99">
            <v>0</v>
          </cell>
          <cell r="AG99">
            <v>57566</v>
          </cell>
        </row>
        <row r="100">
          <cell r="A100" t="str">
            <v>FEB</v>
          </cell>
          <cell r="B100">
            <v>21689</v>
          </cell>
          <cell r="C100">
            <v>21689</v>
          </cell>
          <cell r="D100">
            <v>44.5</v>
          </cell>
          <cell r="E100">
            <v>0</v>
          </cell>
          <cell r="F100">
            <v>12963</v>
          </cell>
          <cell r="G100">
            <v>22399</v>
          </cell>
          <cell r="H100">
            <v>20945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6295</v>
          </cell>
          <cell r="O100">
            <v>0</v>
          </cell>
          <cell r="P100">
            <v>14650</v>
          </cell>
          <cell r="R100" t="str">
            <v>FEB</v>
          </cell>
          <cell r="S100">
            <v>130410.55541</v>
          </cell>
          <cell r="T100">
            <v>120655</v>
          </cell>
          <cell r="U100">
            <v>63.2</v>
          </cell>
          <cell r="V100">
            <v>9755.5554100000008</v>
          </cell>
          <cell r="W100">
            <v>11465</v>
          </cell>
          <cell r="X100">
            <v>119683</v>
          </cell>
          <cell r="Y100">
            <v>2182129</v>
          </cell>
          <cell r="Z100">
            <v>1066119</v>
          </cell>
          <cell r="AA100">
            <v>1041927</v>
          </cell>
          <cell r="AB100">
            <v>0</v>
          </cell>
          <cell r="AC100">
            <v>2612</v>
          </cell>
          <cell r="AD100">
            <v>4389.16</v>
          </cell>
          <cell r="AE100">
            <v>30234</v>
          </cell>
          <cell r="AF100">
            <v>0</v>
          </cell>
          <cell r="AG100">
            <v>41237</v>
          </cell>
        </row>
        <row r="101">
          <cell r="A101" t="str">
            <v>MAR</v>
          </cell>
          <cell r="B101">
            <v>22413</v>
          </cell>
          <cell r="C101">
            <v>22413</v>
          </cell>
          <cell r="D101">
            <v>44.5</v>
          </cell>
          <cell r="E101">
            <v>0</v>
          </cell>
          <cell r="F101">
            <v>12914</v>
          </cell>
          <cell r="G101">
            <v>22297</v>
          </cell>
          <cell r="H101">
            <v>20945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6295</v>
          </cell>
          <cell r="O101">
            <v>0</v>
          </cell>
          <cell r="P101">
            <v>14650</v>
          </cell>
          <cell r="R101" t="str">
            <v>MAR</v>
          </cell>
          <cell r="S101">
            <v>143457.31317000001</v>
          </cell>
          <cell r="T101">
            <v>132334</v>
          </cell>
          <cell r="U101">
            <v>70.3</v>
          </cell>
          <cell r="V101">
            <v>11123.313169999999</v>
          </cell>
          <cell r="W101">
            <v>11751</v>
          </cell>
          <cell r="X101">
            <v>136909</v>
          </cell>
          <cell r="Y101">
            <v>2445116</v>
          </cell>
          <cell r="Z101">
            <v>1143069</v>
          </cell>
          <cell r="AA101">
            <v>1231487</v>
          </cell>
          <cell r="AB101">
            <v>0</v>
          </cell>
          <cell r="AC101">
            <v>2648</v>
          </cell>
          <cell r="AD101">
            <v>5279.7150000000001</v>
          </cell>
          <cell r="AE101">
            <v>32945</v>
          </cell>
          <cell r="AF101">
            <v>0</v>
          </cell>
          <cell r="AG101">
            <v>34967</v>
          </cell>
        </row>
        <row r="102">
          <cell r="A102" t="str">
            <v>ABR</v>
          </cell>
          <cell r="B102">
            <v>21123</v>
          </cell>
          <cell r="C102">
            <v>21123</v>
          </cell>
          <cell r="D102">
            <v>45.2</v>
          </cell>
          <cell r="E102">
            <v>0</v>
          </cell>
          <cell r="F102">
            <v>12598</v>
          </cell>
          <cell r="G102">
            <v>19301</v>
          </cell>
          <cell r="H102">
            <v>17758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6802</v>
          </cell>
          <cell r="O102">
            <v>0</v>
          </cell>
          <cell r="P102">
            <v>10956</v>
          </cell>
          <cell r="R102" t="str">
            <v>ABR</v>
          </cell>
          <cell r="S102">
            <v>135756.56701999999</v>
          </cell>
          <cell r="T102">
            <v>125048</v>
          </cell>
          <cell r="U102">
            <v>62.8</v>
          </cell>
          <cell r="V102">
            <v>10708.56702</v>
          </cell>
          <cell r="W102">
            <v>10199</v>
          </cell>
          <cell r="X102">
            <v>124681</v>
          </cell>
          <cell r="Y102">
            <v>2376928</v>
          </cell>
          <cell r="Z102">
            <v>1030521</v>
          </cell>
          <cell r="AA102">
            <v>1266797</v>
          </cell>
          <cell r="AB102">
            <v>0</v>
          </cell>
          <cell r="AC102">
            <v>2273</v>
          </cell>
          <cell r="AD102">
            <v>5458.7593999999999</v>
          </cell>
          <cell r="AE102">
            <v>31074</v>
          </cell>
          <cell r="AF102">
            <v>1205750.0525700001</v>
          </cell>
          <cell r="AG102">
            <v>46263</v>
          </cell>
        </row>
        <row r="103">
          <cell r="A103" t="str">
            <v>MAY</v>
          </cell>
          <cell r="B103">
            <v>21741</v>
          </cell>
          <cell r="C103">
            <v>21741</v>
          </cell>
          <cell r="D103">
            <v>46.3</v>
          </cell>
          <cell r="E103">
            <v>0</v>
          </cell>
          <cell r="F103">
            <v>10635</v>
          </cell>
          <cell r="G103">
            <v>22785</v>
          </cell>
          <cell r="H103">
            <v>15741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7029</v>
          </cell>
          <cell r="O103">
            <v>0</v>
          </cell>
          <cell r="P103">
            <v>8712</v>
          </cell>
          <cell r="R103" t="str">
            <v>MAY</v>
          </cell>
          <cell r="S103">
            <v>139758.55569660483</v>
          </cell>
          <cell r="T103">
            <v>129316</v>
          </cell>
          <cell r="U103">
            <v>59.2</v>
          </cell>
          <cell r="V103">
            <v>10442.555696604837</v>
          </cell>
          <cell r="W103">
            <v>13936</v>
          </cell>
          <cell r="X103">
            <v>134726</v>
          </cell>
          <cell r="Y103">
            <v>2502481</v>
          </cell>
          <cell r="Z103">
            <v>1057717</v>
          </cell>
          <cell r="AA103">
            <v>1281896</v>
          </cell>
          <cell r="AB103">
            <v>0</v>
          </cell>
          <cell r="AC103">
            <v>2875</v>
          </cell>
          <cell r="AD103">
            <v>5402.6344840525471</v>
          </cell>
          <cell r="AE103">
            <v>32577</v>
          </cell>
          <cell r="AF103">
            <v>1221639.1966239999</v>
          </cell>
          <cell r="AG103">
            <v>127416</v>
          </cell>
        </row>
        <row r="104">
          <cell r="A104" t="str">
            <v>JUN</v>
          </cell>
          <cell r="B104">
            <v>21620</v>
          </cell>
          <cell r="C104">
            <v>21620</v>
          </cell>
          <cell r="D104">
            <v>47</v>
          </cell>
          <cell r="E104">
            <v>0</v>
          </cell>
          <cell r="F104">
            <v>5070</v>
          </cell>
          <cell r="G104">
            <v>21788</v>
          </cell>
          <cell r="H104">
            <v>17382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6860</v>
          </cell>
          <cell r="O104">
            <v>0</v>
          </cell>
          <cell r="P104">
            <v>10522</v>
          </cell>
          <cell r="R104" t="str">
            <v>JUN</v>
          </cell>
          <cell r="S104">
            <v>125904.66948561596</v>
          </cell>
          <cell r="T104">
            <v>116155</v>
          </cell>
          <cell r="U104">
            <v>59.4</v>
          </cell>
          <cell r="V104">
            <v>9749.6694856159538</v>
          </cell>
          <cell r="W104">
            <v>12896</v>
          </cell>
          <cell r="X104">
            <v>118832</v>
          </cell>
          <cell r="Y104">
            <v>2190818</v>
          </cell>
          <cell r="Z104">
            <v>968506</v>
          </cell>
          <cell r="AA104">
            <v>1145927</v>
          </cell>
          <cell r="AB104">
            <v>0</v>
          </cell>
          <cell r="AC104">
            <v>2683</v>
          </cell>
          <cell r="AD104">
            <v>4949.6437289474734</v>
          </cell>
          <cell r="AE104">
            <v>36421</v>
          </cell>
          <cell r="AF104">
            <v>1090539.7643820001</v>
          </cell>
          <cell r="AG104">
            <v>37281</v>
          </cell>
        </row>
        <row r="105">
          <cell r="A105" t="str">
            <v>JUL</v>
          </cell>
          <cell r="B105">
            <v>26992</v>
          </cell>
          <cell r="C105">
            <v>26992</v>
          </cell>
          <cell r="D105">
            <v>46.5</v>
          </cell>
          <cell r="E105">
            <v>0</v>
          </cell>
          <cell r="F105">
            <v>15428</v>
          </cell>
          <cell r="G105">
            <v>26373</v>
          </cell>
          <cell r="H105">
            <v>22753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7130</v>
          </cell>
          <cell r="O105">
            <v>0</v>
          </cell>
          <cell r="P105">
            <v>15623</v>
          </cell>
          <cell r="R105" t="str">
            <v>JUL</v>
          </cell>
          <cell r="S105">
            <v>130299.18574867654</v>
          </cell>
          <cell r="T105">
            <v>121937</v>
          </cell>
          <cell r="U105">
            <v>61.6</v>
          </cell>
          <cell r="V105">
            <v>8362.1857486765311</v>
          </cell>
          <cell r="W105">
            <v>13135</v>
          </cell>
          <cell r="X105">
            <v>124519</v>
          </cell>
          <cell r="Y105">
            <v>2309207</v>
          </cell>
          <cell r="Z105">
            <v>922398</v>
          </cell>
          <cell r="AA105">
            <v>1261467</v>
          </cell>
          <cell r="AB105">
            <v>0</v>
          </cell>
          <cell r="AC105">
            <v>2929</v>
          </cell>
          <cell r="AD105">
            <v>5194.2303592660028</v>
          </cell>
          <cell r="AE105">
            <v>38385</v>
          </cell>
          <cell r="AF105">
            <v>1205089.5168359999</v>
          </cell>
          <cell r="AG105">
            <v>84028</v>
          </cell>
        </row>
        <row r="106">
          <cell r="A106" t="str">
            <v>AGO</v>
          </cell>
          <cell r="B106">
            <v>23825</v>
          </cell>
          <cell r="C106">
            <v>23825</v>
          </cell>
          <cell r="D106">
            <v>46.5</v>
          </cell>
          <cell r="E106">
            <v>0</v>
          </cell>
          <cell r="F106">
            <v>13322</v>
          </cell>
          <cell r="G106">
            <v>25717</v>
          </cell>
          <cell r="H106">
            <v>22218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6783</v>
          </cell>
          <cell r="O106">
            <v>0</v>
          </cell>
          <cell r="P106">
            <v>15435</v>
          </cell>
          <cell r="R106" t="str">
            <v>AGO</v>
          </cell>
          <cell r="S106">
            <v>127040.75804180819</v>
          </cell>
          <cell r="T106">
            <v>117653</v>
          </cell>
          <cell r="U106">
            <v>63.5</v>
          </cell>
          <cell r="V106">
            <v>9387.7580418081943</v>
          </cell>
          <cell r="W106">
            <v>12547</v>
          </cell>
          <cell r="X106">
            <v>117654</v>
          </cell>
          <cell r="Y106">
            <v>2295601</v>
          </cell>
          <cell r="Z106">
            <v>820039</v>
          </cell>
          <cell r="AA106">
            <v>1405617</v>
          </cell>
          <cell r="AB106">
            <v>0</v>
          </cell>
          <cell r="AC106">
            <v>2797</v>
          </cell>
          <cell r="AD106">
            <v>5570.1893771248197</v>
          </cell>
          <cell r="AE106">
            <v>29546</v>
          </cell>
          <cell r="AF106">
            <v>1344810.0085800001</v>
          </cell>
          <cell r="AG106">
            <v>37602</v>
          </cell>
        </row>
        <row r="107">
          <cell r="A107" t="str">
            <v>SEP</v>
          </cell>
          <cell r="B107">
            <v>24802</v>
          </cell>
          <cell r="C107">
            <v>24802</v>
          </cell>
          <cell r="D107">
            <v>46.6</v>
          </cell>
          <cell r="E107">
            <v>0</v>
          </cell>
          <cell r="F107">
            <v>12220</v>
          </cell>
          <cell r="G107">
            <v>25469</v>
          </cell>
          <cell r="H107">
            <v>24138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6398</v>
          </cell>
          <cell r="O107">
            <v>0</v>
          </cell>
          <cell r="P107">
            <v>17740</v>
          </cell>
          <cell r="R107" t="str">
            <v>SEP</v>
          </cell>
          <cell r="S107">
            <v>120816.39936183259</v>
          </cell>
          <cell r="T107">
            <v>112733</v>
          </cell>
          <cell r="U107">
            <v>63.7</v>
          </cell>
          <cell r="V107">
            <v>8083.3993618325885</v>
          </cell>
          <cell r="W107">
            <v>12915</v>
          </cell>
          <cell r="X107">
            <v>114176</v>
          </cell>
          <cell r="Y107">
            <v>2221310</v>
          </cell>
          <cell r="Z107">
            <v>741534</v>
          </cell>
          <cell r="AA107">
            <v>1377216</v>
          </cell>
          <cell r="AB107">
            <v>0</v>
          </cell>
          <cell r="AC107">
            <v>2752</v>
          </cell>
          <cell r="AD107">
            <v>5311.981866527507</v>
          </cell>
          <cell r="AE107">
            <v>31107</v>
          </cell>
          <cell r="AF107">
            <v>1320061.5360000003</v>
          </cell>
          <cell r="AG107">
            <v>68701</v>
          </cell>
        </row>
        <row r="108">
          <cell r="A108" t="str">
            <v>OCT</v>
          </cell>
          <cell r="B108">
            <v>24334</v>
          </cell>
          <cell r="C108">
            <v>24334</v>
          </cell>
          <cell r="D108">
            <v>46.4</v>
          </cell>
          <cell r="E108">
            <v>0</v>
          </cell>
          <cell r="F108">
            <v>13109</v>
          </cell>
          <cell r="G108">
            <v>20895</v>
          </cell>
          <cell r="H108">
            <v>26945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6901</v>
          </cell>
          <cell r="O108">
            <v>0</v>
          </cell>
          <cell r="P108">
            <v>20044</v>
          </cell>
          <cell r="R108" t="str">
            <v>OCT</v>
          </cell>
          <cell r="S108">
            <v>122377.72084386853</v>
          </cell>
          <cell r="T108">
            <v>111436</v>
          </cell>
          <cell r="U108">
            <v>63.7</v>
          </cell>
          <cell r="V108">
            <v>10941.720843868528</v>
          </cell>
          <cell r="W108">
            <v>13983</v>
          </cell>
          <cell r="X108">
            <v>113753</v>
          </cell>
          <cell r="Y108">
            <v>2261518</v>
          </cell>
          <cell r="Z108">
            <v>582894</v>
          </cell>
          <cell r="AA108">
            <v>1632281</v>
          </cell>
          <cell r="AB108">
            <v>0</v>
          </cell>
          <cell r="AC108">
            <v>2656</v>
          </cell>
          <cell r="AD108">
            <v>6753.1299229062888</v>
          </cell>
          <cell r="AE108">
            <v>32666</v>
          </cell>
          <cell r="AF108">
            <v>1559034.0224059997</v>
          </cell>
          <cell r="AG108">
            <v>11021</v>
          </cell>
        </row>
        <row r="109">
          <cell r="A109" t="str">
            <v>NOV</v>
          </cell>
          <cell r="B109">
            <v>22672</v>
          </cell>
          <cell r="C109">
            <v>22672</v>
          </cell>
          <cell r="D109">
            <v>47</v>
          </cell>
          <cell r="E109">
            <v>0</v>
          </cell>
          <cell r="F109">
            <v>12485</v>
          </cell>
          <cell r="G109">
            <v>27157</v>
          </cell>
          <cell r="H109">
            <v>21233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6610</v>
          </cell>
          <cell r="O109">
            <v>0</v>
          </cell>
          <cell r="P109">
            <v>14623</v>
          </cell>
          <cell r="R109" t="str">
            <v>NOV</v>
          </cell>
          <cell r="S109">
            <v>115424.46258912374</v>
          </cell>
          <cell r="T109">
            <v>106746</v>
          </cell>
          <cell r="U109">
            <v>60.6</v>
          </cell>
          <cell r="V109">
            <v>8678.4625891237411</v>
          </cell>
          <cell r="W109">
            <v>17761</v>
          </cell>
          <cell r="X109">
            <v>110770</v>
          </cell>
          <cell r="Y109">
            <v>1985934</v>
          </cell>
          <cell r="Z109">
            <v>741396</v>
          </cell>
          <cell r="AA109">
            <v>1168570</v>
          </cell>
          <cell r="AB109">
            <v>0</v>
          </cell>
          <cell r="AC109">
            <v>2659</v>
          </cell>
          <cell r="AD109">
            <v>5080.8552682397576</v>
          </cell>
          <cell r="AE109">
            <v>33265</v>
          </cell>
          <cell r="AF109">
            <v>1112971.77654</v>
          </cell>
          <cell r="AG109">
            <v>40044</v>
          </cell>
        </row>
        <row r="110">
          <cell r="A110" t="str">
            <v>DIC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21233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6610</v>
          </cell>
          <cell r="O110">
            <v>0</v>
          </cell>
          <cell r="P110">
            <v>14623</v>
          </cell>
          <cell r="R110" t="str">
            <v>DIC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1985934</v>
          </cell>
          <cell r="Z110">
            <v>741396</v>
          </cell>
          <cell r="AA110">
            <v>1168570</v>
          </cell>
          <cell r="AB110">
            <v>0</v>
          </cell>
          <cell r="AC110">
            <v>2659</v>
          </cell>
          <cell r="AD110">
            <v>5080.8552682397576</v>
          </cell>
          <cell r="AE110">
            <v>33265</v>
          </cell>
          <cell r="AF110">
            <v>1112971.77654</v>
          </cell>
          <cell r="AG110">
            <v>40044</v>
          </cell>
        </row>
        <row r="111">
          <cell r="A111" t="str">
            <v>TOTAL</v>
          </cell>
          <cell r="B111">
            <v>254740</v>
          </cell>
          <cell r="C111">
            <v>254740</v>
          </cell>
          <cell r="D111">
            <v>42.083333333333336</v>
          </cell>
          <cell r="E111">
            <v>0</v>
          </cell>
          <cell r="F111">
            <v>133927</v>
          </cell>
          <cell r="G111">
            <v>256916</v>
          </cell>
          <cell r="H111">
            <v>252388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80005</v>
          </cell>
          <cell r="O111">
            <v>0</v>
          </cell>
          <cell r="P111">
            <v>172383</v>
          </cell>
          <cell r="R111" t="str">
            <v>TOTAL</v>
          </cell>
          <cell r="S111">
            <v>1431665.1373675303</v>
          </cell>
          <cell r="T111">
            <v>1324113</v>
          </cell>
          <cell r="U111">
            <v>57.091666666666676</v>
          </cell>
          <cell r="V111">
            <v>107552.13736753038</v>
          </cell>
          <cell r="W111">
            <v>144722</v>
          </cell>
          <cell r="X111">
            <v>1348234</v>
          </cell>
          <cell r="Y111">
            <v>27185861</v>
          </cell>
          <cell r="Z111">
            <v>11072763</v>
          </cell>
          <cell r="AA111">
            <v>15055721</v>
          </cell>
          <cell r="AB111">
            <v>0</v>
          </cell>
          <cell r="AC111">
            <v>31989</v>
          </cell>
          <cell r="AD111">
            <v>63154.444675304148</v>
          </cell>
          <cell r="AE111">
            <v>399218</v>
          </cell>
          <cell r="AF111">
            <v>11172867.650478</v>
          </cell>
          <cell r="AG111">
            <v>626170</v>
          </cell>
        </row>
        <row r="113">
          <cell r="A113" t="str">
            <v>PATUJU   -   PTJ</v>
          </cell>
          <cell r="R113" t="str">
            <v>VIBORA   -   PLANTA</v>
          </cell>
        </row>
        <row r="114">
          <cell r="B114" t="str">
            <v>L I Q U I D O S  EN BBLS</v>
          </cell>
          <cell r="H114" t="str">
            <v>G A S    EN    MPC</v>
          </cell>
          <cell r="S114" t="str">
            <v>L I Q U I D O S  EN BBLS</v>
          </cell>
          <cell r="Y114" t="str">
            <v>G A S    EN    MPC</v>
          </cell>
        </row>
        <row r="115">
          <cell r="A115" t="str">
            <v>MES</v>
          </cell>
          <cell r="B115" t="str">
            <v>PRO-</v>
          </cell>
          <cell r="C115" t="str">
            <v>PET.</v>
          </cell>
          <cell r="D115" t="str">
            <v>DENS.</v>
          </cell>
          <cell r="E115" t="str">
            <v>GASO-</v>
          </cell>
          <cell r="F115" t="str">
            <v>AGUA</v>
          </cell>
          <cell r="G115" t="str">
            <v>PET.</v>
          </cell>
          <cell r="H115" t="str">
            <v>PRO-</v>
          </cell>
          <cell r="I115" t="str">
            <v>INYEC-</v>
          </cell>
          <cell r="J115" t="str">
            <v xml:space="preserve">ENT. </v>
          </cell>
          <cell r="K115" t="str">
            <v>ENT.</v>
          </cell>
          <cell r="L115" t="str">
            <v>LICUA-</v>
          </cell>
          <cell r="M115" t="str">
            <v>GLP</v>
          </cell>
          <cell r="N115" t="str">
            <v>COM-</v>
          </cell>
          <cell r="O115" t="str">
            <v>RESI-</v>
          </cell>
          <cell r="P115" t="str">
            <v>QUEMA-</v>
          </cell>
          <cell r="R115" t="str">
            <v>MES</v>
          </cell>
          <cell r="S115" t="str">
            <v>PRO-</v>
          </cell>
          <cell r="T115" t="str">
            <v>PET.</v>
          </cell>
          <cell r="U115" t="str">
            <v>DENS.</v>
          </cell>
          <cell r="V115" t="str">
            <v>GASO-</v>
          </cell>
          <cell r="W115" t="str">
            <v>AGUA</v>
          </cell>
          <cell r="X115" t="str">
            <v>PET.</v>
          </cell>
          <cell r="Y115" t="str">
            <v>PRO-</v>
          </cell>
          <cell r="Z115" t="str">
            <v>INYEC-</v>
          </cell>
          <cell r="AA115" t="str">
            <v xml:space="preserve">ENT. </v>
          </cell>
          <cell r="AB115" t="str">
            <v>ENT.</v>
          </cell>
          <cell r="AC115" t="str">
            <v>LICUA-</v>
          </cell>
          <cell r="AD115" t="str">
            <v>GLP</v>
          </cell>
          <cell r="AE115" t="str">
            <v>COM-</v>
          </cell>
          <cell r="AF115" t="str">
            <v>RESI-</v>
          </cell>
          <cell r="AG115" t="str">
            <v>QUEMA-</v>
          </cell>
        </row>
        <row r="116">
          <cell r="B116" t="str">
            <v>DUC.</v>
          </cell>
          <cell r="C116" t="str">
            <v>COND.</v>
          </cell>
          <cell r="D116" t="str">
            <v>(º API)</v>
          </cell>
          <cell r="E116" t="str">
            <v>LINA</v>
          </cell>
          <cell r="G116" t="str">
            <v>ENT.</v>
          </cell>
          <cell r="H116" t="str">
            <v>DUC.</v>
          </cell>
          <cell r="I116" t="str">
            <v>CION</v>
          </cell>
          <cell r="J116" t="str">
            <v>GASOD.</v>
          </cell>
          <cell r="K116" t="str">
            <v>PROC.</v>
          </cell>
          <cell r="L116" t="str">
            <v>BLES</v>
          </cell>
          <cell r="M116" t="str">
            <v>MC</v>
          </cell>
          <cell r="N116" t="str">
            <v>BUST.</v>
          </cell>
          <cell r="O116" t="str">
            <v>DUAL</v>
          </cell>
          <cell r="P116" t="str">
            <v>DO</v>
          </cell>
          <cell r="S116" t="str">
            <v>DUC.</v>
          </cell>
          <cell r="T116" t="str">
            <v>COND.</v>
          </cell>
          <cell r="U116" t="str">
            <v>(º API)</v>
          </cell>
          <cell r="V116" t="str">
            <v>LINA</v>
          </cell>
          <cell r="X116" t="str">
            <v>ENT.</v>
          </cell>
          <cell r="Y116" t="str">
            <v>DUC.</v>
          </cell>
          <cell r="Z116" t="str">
            <v>CION</v>
          </cell>
          <cell r="AA116" t="str">
            <v>GASOD.</v>
          </cell>
          <cell r="AB116" t="str">
            <v>PROC.</v>
          </cell>
          <cell r="AC116" t="str">
            <v>BLES</v>
          </cell>
          <cell r="AD116" t="str">
            <v>MC</v>
          </cell>
          <cell r="AE116" t="str">
            <v>BUST.</v>
          </cell>
          <cell r="AF116" t="str">
            <v>DUAL</v>
          </cell>
          <cell r="AG116" t="str">
            <v>DO</v>
          </cell>
        </row>
        <row r="117">
          <cell r="A117" t="str">
            <v>ENE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 t="str">
            <v>ENE</v>
          </cell>
          <cell r="S117">
            <v>2113.28125</v>
          </cell>
          <cell r="T117">
            <v>0</v>
          </cell>
          <cell r="U117">
            <v>0</v>
          </cell>
          <cell r="V117">
            <v>2113.28125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1021210.623</v>
          </cell>
          <cell r="AG117">
            <v>0</v>
          </cell>
        </row>
        <row r="118">
          <cell r="A118" t="str">
            <v>FEB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 t="str">
            <v>FEB</v>
          </cell>
          <cell r="S118">
            <v>2261.1855399999999</v>
          </cell>
          <cell r="T118">
            <v>0</v>
          </cell>
          <cell r="U118">
            <v>0</v>
          </cell>
          <cell r="V118">
            <v>2261.1855399999999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991839.66041000001</v>
          </cell>
          <cell r="AG118">
            <v>0</v>
          </cell>
        </row>
        <row r="119">
          <cell r="A119" t="str">
            <v>MAR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 t="str">
            <v>MAR</v>
          </cell>
          <cell r="S119">
            <v>2320.1853000000001</v>
          </cell>
          <cell r="T119">
            <v>0</v>
          </cell>
          <cell r="U119">
            <v>0</v>
          </cell>
          <cell r="V119">
            <v>2320.1853000000001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1171782.047</v>
          </cell>
          <cell r="AG119">
            <v>0</v>
          </cell>
        </row>
        <row r="120">
          <cell r="A120" t="str">
            <v>ABR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 t="str">
            <v>ABR</v>
          </cell>
          <cell r="S120">
            <v>1973.66409</v>
          </cell>
          <cell r="T120">
            <v>0</v>
          </cell>
          <cell r="U120">
            <v>0</v>
          </cell>
          <cell r="V120">
            <v>1973.66409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MAY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 t="str">
            <v>MAY</v>
          </cell>
          <cell r="S121">
            <v>2502.724079660627</v>
          </cell>
          <cell r="T121">
            <v>0</v>
          </cell>
          <cell r="U121">
            <v>0</v>
          </cell>
          <cell r="V121">
            <v>2502.724079660627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JUN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 t="str">
            <v>JUN</v>
          </cell>
          <cell r="S122">
            <v>2311.29232</v>
          </cell>
          <cell r="T122">
            <v>0</v>
          </cell>
          <cell r="U122">
            <v>0</v>
          </cell>
          <cell r="V122">
            <v>2311.29232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JUL</v>
          </cell>
          <cell r="B123">
            <v>119.38</v>
          </cell>
          <cell r="C123">
            <v>89</v>
          </cell>
          <cell r="D123">
            <v>63.6</v>
          </cell>
          <cell r="E123">
            <v>30.38</v>
          </cell>
          <cell r="F123">
            <v>0</v>
          </cell>
          <cell r="G123">
            <v>89</v>
          </cell>
          <cell r="H123">
            <v>4622</v>
          </cell>
          <cell r="I123">
            <v>0</v>
          </cell>
          <cell r="J123">
            <v>4622</v>
          </cell>
          <cell r="K123">
            <v>0</v>
          </cell>
          <cell r="L123">
            <v>0</v>
          </cell>
          <cell r="M123">
            <v>10.56</v>
          </cell>
          <cell r="N123">
            <v>0</v>
          </cell>
          <cell r="O123">
            <v>4495</v>
          </cell>
          <cell r="P123">
            <v>0</v>
          </cell>
          <cell r="R123" t="str">
            <v>JUL</v>
          </cell>
          <cell r="S123">
            <v>2538.2029881848407</v>
          </cell>
          <cell r="T123">
            <v>0</v>
          </cell>
          <cell r="U123">
            <v>0</v>
          </cell>
          <cell r="V123">
            <v>2538.2029881848407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AGO</v>
          </cell>
          <cell r="B124">
            <v>227.07999999999998</v>
          </cell>
          <cell r="C124">
            <v>174</v>
          </cell>
          <cell r="D124">
            <v>63.1</v>
          </cell>
          <cell r="E124">
            <v>53.08</v>
          </cell>
          <cell r="F124">
            <v>0</v>
          </cell>
          <cell r="G124">
            <v>174</v>
          </cell>
          <cell r="H124">
            <v>14191</v>
          </cell>
          <cell r="I124">
            <v>0</v>
          </cell>
          <cell r="J124">
            <v>8076</v>
          </cell>
          <cell r="K124">
            <v>0</v>
          </cell>
          <cell r="L124">
            <v>0</v>
          </cell>
          <cell r="M124">
            <v>18.46</v>
          </cell>
          <cell r="N124">
            <v>0</v>
          </cell>
          <cell r="O124">
            <v>7854</v>
          </cell>
          <cell r="P124">
            <v>6115</v>
          </cell>
          <cell r="R124" t="str">
            <v>AGO</v>
          </cell>
          <cell r="S124">
            <v>2429.2729497907758</v>
          </cell>
          <cell r="T124">
            <v>0</v>
          </cell>
          <cell r="U124">
            <v>0</v>
          </cell>
          <cell r="V124">
            <v>2429.2729497907758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SEP</v>
          </cell>
          <cell r="B125">
            <v>1394.25</v>
          </cell>
          <cell r="C125">
            <v>1044</v>
          </cell>
          <cell r="D125">
            <v>60.6</v>
          </cell>
          <cell r="E125">
            <v>350.25</v>
          </cell>
          <cell r="F125">
            <v>221</v>
          </cell>
          <cell r="G125">
            <v>415</v>
          </cell>
          <cell r="H125">
            <v>70162</v>
          </cell>
          <cell r="I125">
            <v>0</v>
          </cell>
          <cell r="J125">
            <v>54504</v>
          </cell>
          <cell r="K125">
            <v>0</v>
          </cell>
          <cell r="L125">
            <v>0</v>
          </cell>
          <cell r="M125">
            <v>91.3</v>
          </cell>
          <cell r="N125">
            <v>0</v>
          </cell>
          <cell r="O125">
            <v>53335</v>
          </cell>
          <cell r="P125">
            <v>15658</v>
          </cell>
          <cell r="R125" t="str">
            <v>SEP</v>
          </cell>
          <cell r="S125">
            <v>2385.6975576929622</v>
          </cell>
          <cell r="T125">
            <v>0</v>
          </cell>
          <cell r="U125">
            <v>0</v>
          </cell>
          <cell r="V125">
            <v>2385.6975576929622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OCT</v>
          </cell>
          <cell r="B126">
            <v>3297.31</v>
          </cell>
          <cell r="C126">
            <v>2252</v>
          </cell>
          <cell r="D126">
            <v>60.7</v>
          </cell>
          <cell r="E126">
            <v>1045.31</v>
          </cell>
          <cell r="F126">
            <v>164</v>
          </cell>
          <cell r="G126">
            <v>0</v>
          </cell>
          <cell r="H126">
            <v>180990</v>
          </cell>
          <cell r="I126">
            <v>0</v>
          </cell>
          <cell r="J126">
            <v>180990</v>
          </cell>
          <cell r="K126">
            <v>0</v>
          </cell>
          <cell r="L126">
            <v>0</v>
          </cell>
          <cell r="M126">
            <v>230.93</v>
          </cell>
          <cell r="N126">
            <v>0</v>
          </cell>
          <cell r="O126">
            <v>177859</v>
          </cell>
          <cell r="P126">
            <v>0</v>
          </cell>
          <cell r="R126" t="str">
            <v>OCT</v>
          </cell>
          <cell r="S126">
            <v>2304.0727872364396</v>
          </cell>
          <cell r="T126">
            <v>0</v>
          </cell>
          <cell r="U126">
            <v>0</v>
          </cell>
          <cell r="V126">
            <v>2304.0727872364396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</row>
        <row r="127">
          <cell r="A127" t="str">
            <v>NOV</v>
          </cell>
          <cell r="B127">
            <v>3239.73</v>
          </cell>
          <cell r="C127">
            <v>2154</v>
          </cell>
          <cell r="D127">
            <v>61.2</v>
          </cell>
          <cell r="E127">
            <v>1085.73</v>
          </cell>
          <cell r="F127">
            <v>126</v>
          </cell>
          <cell r="G127">
            <v>653</v>
          </cell>
          <cell r="H127">
            <v>171978</v>
          </cell>
          <cell r="I127">
            <v>0</v>
          </cell>
          <cell r="J127">
            <v>171828</v>
          </cell>
          <cell r="K127">
            <v>0</v>
          </cell>
          <cell r="L127">
            <v>0</v>
          </cell>
          <cell r="M127">
            <v>245.23</v>
          </cell>
          <cell r="N127">
            <v>0</v>
          </cell>
          <cell r="O127">
            <v>168519</v>
          </cell>
          <cell r="P127">
            <v>150</v>
          </cell>
          <cell r="R127" t="str">
            <v>NOV</v>
          </cell>
          <cell r="S127">
            <v>2314.0628557759305</v>
          </cell>
          <cell r="T127">
            <v>0</v>
          </cell>
          <cell r="U127">
            <v>0</v>
          </cell>
          <cell r="V127">
            <v>2314.0628557759305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DIC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171978</v>
          </cell>
          <cell r="I128">
            <v>0</v>
          </cell>
          <cell r="J128">
            <v>171828</v>
          </cell>
          <cell r="K128">
            <v>0</v>
          </cell>
          <cell r="L128">
            <v>0</v>
          </cell>
          <cell r="M128">
            <v>245.23</v>
          </cell>
          <cell r="N128">
            <v>0</v>
          </cell>
          <cell r="O128">
            <v>168519</v>
          </cell>
          <cell r="P128">
            <v>150</v>
          </cell>
          <cell r="R128" t="str">
            <v>DIC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TOTAL</v>
          </cell>
          <cell r="B129">
            <v>8277.75</v>
          </cell>
          <cell r="C129">
            <v>5713</v>
          </cell>
          <cell r="D129">
            <v>51.533333333333331</v>
          </cell>
          <cell r="E129">
            <v>2564.75</v>
          </cell>
          <cell r="F129">
            <v>511</v>
          </cell>
          <cell r="G129">
            <v>1331</v>
          </cell>
          <cell r="H129">
            <v>613921</v>
          </cell>
          <cell r="I129">
            <v>0</v>
          </cell>
          <cell r="J129">
            <v>591848</v>
          </cell>
          <cell r="K129">
            <v>0</v>
          </cell>
          <cell r="L129">
            <v>0</v>
          </cell>
          <cell r="M129">
            <v>841.71</v>
          </cell>
          <cell r="N129">
            <v>0</v>
          </cell>
          <cell r="O129">
            <v>580581</v>
          </cell>
          <cell r="P129">
            <v>22073</v>
          </cell>
          <cell r="R129" t="str">
            <v>TOTAL</v>
          </cell>
          <cell r="S129">
            <v>25453.641718341576</v>
          </cell>
          <cell r="T129">
            <v>0</v>
          </cell>
          <cell r="U129">
            <v>0</v>
          </cell>
          <cell r="V129">
            <v>25453.641718341576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3184832.3304099999</v>
          </cell>
          <cell r="AG129">
            <v>0</v>
          </cell>
        </row>
        <row r="131">
          <cell r="A131" t="str">
            <v>RIO GRANDE   -   RGD-E</v>
          </cell>
          <cell r="R131" t="str">
            <v>YAPACANI-E   -   YPC</v>
          </cell>
        </row>
        <row r="132">
          <cell r="B132" t="str">
            <v>L I Q U I D O S  EN BBLS</v>
          </cell>
          <cell r="H132" t="str">
            <v>G A S    EN    MPC</v>
          </cell>
          <cell r="S132" t="str">
            <v>L I Q U I D O S  EN BBLS</v>
          </cell>
          <cell r="Y132" t="str">
            <v>G A S    EN    MPC</v>
          </cell>
        </row>
        <row r="133">
          <cell r="A133" t="str">
            <v>MES</v>
          </cell>
          <cell r="B133" t="str">
            <v>PRO-</v>
          </cell>
          <cell r="C133" t="str">
            <v>PET.</v>
          </cell>
          <cell r="D133" t="str">
            <v>DENS.</v>
          </cell>
          <cell r="E133" t="str">
            <v>GASO-</v>
          </cell>
          <cell r="F133" t="str">
            <v>AGUA</v>
          </cell>
          <cell r="G133" t="str">
            <v>PET.</v>
          </cell>
          <cell r="H133" t="str">
            <v>PRO-</v>
          </cell>
          <cell r="I133" t="str">
            <v>INYEC-</v>
          </cell>
          <cell r="J133" t="str">
            <v xml:space="preserve">ENT. </v>
          </cell>
          <cell r="K133" t="str">
            <v>ENT.</v>
          </cell>
          <cell r="L133" t="str">
            <v>LICUA-</v>
          </cell>
          <cell r="M133" t="str">
            <v>GLP</v>
          </cell>
          <cell r="N133" t="str">
            <v>COM-</v>
          </cell>
          <cell r="O133" t="str">
            <v>RESI-</v>
          </cell>
          <cell r="P133" t="str">
            <v>QUEMA-</v>
          </cell>
          <cell r="R133" t="str">
            <v>MES</v>
          </cell>
          <cell r="S133" t="str">
            <v>PRO-</v>
          </cell>
          <cell r="T133" t="str">
            <v>PET.</v>
          </cell>
          <cell r="U133" t="str">
            <v>DENS.</v>
          </cell>
          <cell r="V133" t="str">
            <v>GASO-</v>
          </cell>
          <cell r="W133" t="str">
            <v>AGUA</v>
          </cell>
          <cell r="X133" t="str">
            <v>PET.</v>
          </cell>
          <cell r="Y133" t="str">
            <v>PRO-</v>
          </cell>
          <cell r="Z133" t="str">
            <v>INYEC-</v>
          </cell>
          <cell r="AA133" t="str">
            <v xml:space="preserve">ENT. </v>
          </cell>
          <cell r="AB133" t="str">
            <v>ENT.</v>
          </cell>
          <cell r="AC133" t="str">
            <v>LICUA-</v>
          </cell>
          <cell r="AD133" t="str">
            <v>GLP</v>
          </cell>
          <cell r="AE133" t="str">
            <v>COM-</v>
          </cell>
          <cell r="AF133" t="str">
            <v>RESI-</v>
          </cell>
          <cell r="AG133" t="str">
            <v>QUEMA-</v>
          </cell>
        </row>
        <row r="134">
          <cell r="B134" t="str">
            <v>DUC.</v>
          </cell>
          <cell r="C134" t="str">
            <v>COND.</v>
          </cell>
          <cell r="D134" t="str">
            <v>(º API)</v>
          </cell>
          <cell r="E134" t="str">
            <v>LINA</v>
          </cell>
          <cell r="G134" t="str">
            <v>ENT.</v>
          </cell>
          <cell r="H134" t="str">
            <v>DUC.</v>
          </cell>
          <cell r="I134" t="str">
            <v>CION</v>
          </cell>
          <cell r="J134" t="str">
            <v>GASOD.</v>
          </cell>
          <cell r="K134" t="str">
            <v>PROC.</v>
          </cell>
          <cell r="L134" t="str">
            <v>BLES</v>
          </cell>
          <cell r="M134" t="str">
            <v>MC</v>
          </cell>
          <cell r="N134" t="str">
            <v>BUST.</v>
          </cell>
          <cell r="O134" t="str">
            <v>DUAL</v>
          </cell>
          <cell r="P134" t="str">
            <v>DO</v>
          </cell>
          <cell r="S134" t="str">
            <v>DUC.</v>
          </cell>
          <cell r="T134" t="str">
            <v>COND.</v>
          </cell>
          <cell r="U134" t="str">
            <v>(º API)</v>
          </cell>
          <cell r="V134" t="str">
            <v>LINA</v>
          </cell>
          <cell r="X134" t="str">
            <v>ENT.</v>
          </cell>
          <cell r="Y134" t="str">
            <v>DUC.</v>
          </cell>
          <cell r="Z134" t="str">
            <v>CION</v>
          </cell>
          <cell r="AA134" t="str">
            <v>GASOD.</v>
          </cell>
          <cell r="AB134" t="str">
            <v>PROC.</v>
          </cell>
          <cell r="AC134" t="str">
            <v>BLES</v>
          </cell>
          <cell r="AD134" t="str">
            <v>MC</v>
          </cell>
          <cell r="AE134" t="str">
            <v>BUST.</v>
          </cell>
          <cell r="AF134" t="str">
            <v>DUAL</v>
          </cell>
          <cell r="AG134" t="str">
            <v>DO</v>
          </cell>
        </row>
        <row r="135">
          <cell r="A135" t="str">
            <v>ENE</v>
          </cell>
          <cell r="B135">
            <v>34549.93</v>
          </cell>
          <cell r="C135">
            <v>22572.36</v>
          </cell>
          <cell r="D135">
            <v>77.18387096774191</v>
          </cell>
          <cell r="E135">
            <v>11977.57</v>
          </cell>
          <cell r="F135">
            <v>27753</v>
          </cell>
          <cell r="G135">
            <v>59390</v>
          </cell>
          <cell r="H135">
            <v>1188291</v>
          </cell>
          <cell r="I135">
            <v>1073000</v>
          </cell>
          <cell r="J135">
            <v>2593</v>
          </cell>
          <cell r="K135">
            <v>0</v>
          </cell>
          <cell r="L135">
            <v>54184</v>
          </cell>
          <cell r="M135">
            <v>3577.69</v>
          </cell>
          <cell r="N135">
            <v>58065</v>
          </cell>
          <cell r="O135">
            <v>0</v>
          </cell>
          <cell r="P135">
            <v>449</v>
          </cell>
          <cell r="R135" t="str">
            <v>ENE</v>
          </cell>
          <cell r="S135">
            <v>9656.64</v>
          </cell>
          <cell r="T135">
            <v>5888</v>
          </cell>
          <cell r="U135">
            <v>58.8</v>
          </cell>
          <cell r="V135">
            <v>3768.64</v>
          </cell>
          <cell r="W135">
            <v>885</v>
          </cell>
          <cell r="X135">
            <v>5913.8245614035086</v>
          </cell>
          <cell r="Y135">
            <v>463603</v>
          </cell>
          <cell r="Z135">
            <v>0</v>
          </cell>
          <cell r="AA135">
            <v>457860</v>
          </cell>
          <cell r="AB135">
            <v>0</v>
          </cell>
          <cell r="AC135">
            <v>0</v>
          </cell>
          <cell r="AD135">
            <v>1007.71</v>
          </cell>
          <cell r="AE135">
            <v>5743</v>
          </cell>
          <cell r="AF135">
            <v>444958.18599000003</v>
          </cell>
          <cell r="AG135">
            <v>0</v>
          </cell>
        </row>
        <row r="136">
          <cell r="A136" t="str">
            <v>FEB</v>
          </cell>
          <cell r="B136">
            <v>29832.48</v>
          </cell>
          <cell r="C136">
            <v>20379.32</v>
          </cell>
          <cell r="D136">
            <v>77.2</v>
          </cell>
          <cell r="E136">
            <v>9453.16</v>
          </cell>
          <cell r="F136">
            <v>24060</v>
          </cell>
          <cell r="G136">
            <v>29864</v>
          </cell>
          <cell r="H136">
            <v>1212307</v>
          </cell>
          <cell r="I136">
            <v>679100</v>
          </cell>
          <cell r="J136">
            <v>428812</v>
          </cell>
          <cell r="K136">
            <v>0</v>
          </cell>
          <cell r="L136">
            <v>56128</v>
          </cell>
          <cell r="M136">
            <v>3348.77</v>
          </cell>
          <cell r="N136">
            <v>48267</v>
          </cell>
          <cell r="O136">
            <v>0</v>
          </cell>
          <cell r="P136">
            <v>0</v>
          </cell>
          <cell r="R136" t="str">
            <v>FEB</v>
          </cell>
          <cell r="S136">
            <v>8331.4500000000007</v>
          </cell>
          <cell r="T136">
            <v>5501</v>
          </cell>
          <cell r="U136">
            <v>58.9</v>
          </cell>
          <cell r="V136">
            <v>2830.45</v>
          </cell>
          <cell r="W136">
            <v>832</v>
          </cell>
          <cell r="X136">
            <v>5556.9621925296078</v>
          </cell>
          <cell r="Y136">
            <v>421211.52305410983</v>
          </cell>
          <cell r="Z136">
            <v>0</v>
          </cell>
          <cell r="AA136">
            <v>417199</v>
          </cell>
          <cell r="AB136">
            <v>0</v>
          </cell>
          <cell r="AC136">
            <v>0</v>
          </cell>
          <cell r="AD136">
            <v>836.18799999999999</v>
          </cell>
          <cell r="AE136">
            <v>4012.5230541098358</v>
          </cell>
          <cell r="AF136">
            <v>406753.38034999999</v>
          </cell>
          <cell r="AG136">
            <v>0</v>
          </cell>
        </row>
        <row r="137">
          <cell r="A137" t="str">
            <v>MAR</v>
          </cell>
          <cell r="B137">
            <v>32705.32</v>
          </cell>
          <cell r="C137">
            <v>21943.45</v>
          </cell>
          <cell r="D137">
            <v>77.2</v>
          </cell>
          <cell r="E137">
            <v>10761.87</v>
          </cell>
          <cell r="F137">
            <v>26030.233587247592</v>
          </cell>
          <cell r="G137">
            <v>58679.7391428302</v>
          </cell>
          <cell r="H137">
            <v>1286813</v>
          </cell>
          <cell r="I137">
            <v>649900</v>
          </cell>
          <cell r="J137">
            <v>545880</v>
          </cell>
          <cell r="K137">
            <v>0</v>
          </cell>
          <cell r="L137">
            <v>41375</v>
          </cell>
          <cell r="M137">
            <v>3188.02</v>
          </cell>
          <cell r="N137">
            <v>47998</v>
          </cell>
          <cell r="O137">
            <v>0</v>
          </cell>
          <cell r="P137">
            <v>1660</v>
          </cell>
          <cell r="R137" t="str">
            <v>MAR</v>
          </cell>
          <cell r="S137">
            <v>9151.1499000000003</v>
          </cell>
          <cell r="T137">
            <v>6044</v>
          </cell>
          <cell r="U137">
            <v>59.145161290322577</v>
          </cell>
          <cell r="V137">
            <v>3107.1498999999999</v>
          </cell>
          <cell r="W137">
            <v>901</v>
          </cell>
          <cell r="X137">
            <v>6749.7040210031782</v>
          </cell>
          <cell r="Y137">
            <v>457154.34587505372</v>
          </cell>
          <cell r="Z137">
            <v>0</v>
          </cell>
          <cell r="AA137">
            <v>452698</v>
          </cell>
          <cell r="AB137">
            <v>0</v>
          </cell>
          <cell r="AC137">
            <v>0</v>
          </cell>
          <cell r="AD137">
            <v>915.01122999999995</v>
          </cell>
          <cell r="AE137">
            <v>4456.3458750537502</v>
          </cell>
          <cell r="AF137">
            <v>441248.14283999999</v>
          </cell>
          <cell r="AG137">
            <v>0</v>
          </cell>
        </row>
        <row r="138">
          <cell r="A138" t="str">
            <v>ABR</v>
          </cell>
          <cell r="B138">
            <v>30903.350000000002</v>
          </cell>
          <cell r="C138">
            <v>20854.060000000001</v>
          </cell>
          <cell r="D138">
            <v>76.5</v>
          </cell>
          <cell r="E138">
            <v>10049.290000000001</v>
          </cell>
          <cell r="F138">
            <v>26018.469443574919</v>
          </cell>
          <cell r="G138">
            <v>53759.198375403823</v>
          </cell>
          <cell r="H138">
            <v>1094565.7880427584</v>
          </cell>
          <cell r="I138">
            <v>942500</v>
          </cell>
          <cell r="J138">
            <v>96383</v>
          </cell>
          <cell r="K138">
            <v>0</v>
          </cell>
          <cell r="L138">
            <v>30168.791006268693</v>
          </cell>
          <cell r="M138">
            <v>3544.42</v>
          </cell>
          <cell r="N138">
            <v>25172.582751671765</v>
          </cell>
          <cell r="O138">
            <v>0</v>
          </cell>
          <cell r="P138">
            <v>341.41428481776154</v>
          </cell>
          <cell r="R138" t="str">
            <v>ABR</v>
          </cell>
          <cell r="S138">
            <v>8863.9350200000008</v>
          </cell>
          <cell r="T138">
            <v>6425</v>
          </cell>
          <cell r="U138">
            <v>59.4</v>
          </cell>
          <cell r="V138">
            <v>2438.9350199999999</v>
          </cell>
          <cell r="W138">
            <v>974</v>
          </cell>
          <cell r="X138">
            <v>5573.4608807182558</v>
          </cell>
          <cell r="Y138">
            <v>450801.6092691035</v>
          </cell>
          <cell r="Z138">
            <v>0</v>
          </cell>
          <cell r="AA138">
            <v>446611</v>
          </cell>
          <cell r="AB138">
            <v>0</v>
          </cell>
          <cell r="AC138">
            <v>0</v>
          </cell>
          <cell r="AD138">
            <v>857.12981000000002</v>
          </cell>
          <cell r="AE138">
            <v>4190.6092691035237</v>
          </cell>
          <cell r="AF138">
            <v>436329.60256000003</v>
          </cell>
          <cell r="AG138">
            <v>0</v>
          </cell>
        </row>
        <row r="139">
          <cell r="A139" t="str">
            <v>MAY</v>
          </cell>
          <cell r="B139">
            <v>30996.190130037838</v>
          </cell>
          <cell r="C139">
            <v>21423.97</v>
          </cell>
          <cell r="D139">
            <v>76.8</v>
          </cell>
          <cell r="E139">
            <v>9572.2201300378347</v>
          </cell>
          <cell r="F139">
            <v>27824</v>
          </cell>
          <cell r="G139">
            <v>58285</v>
          </cell>
          <cell r="H139">
            <v>1185734.8479103253</v>
          </cell>
          <cell r="I139">
            <v>720500</v>
          </cell>
          <cell r="J139">
            <v>375058</v>
          </cell>
          <cell r="K139">
            <v>0</v>
          </cell>
          <cell r="L139">
            <v>44070.924071324</v>
          </cell>
          <cell r="M139">
            <v>3771.3048531264708</v>
          </cell>
          <cell r="N139">
            <v>46105.923839001131</v>
          </cell>
          <cell r="O139">
            <v>0</v>
          </cell>
          <cell r="P139">
            <v>0</v>
          </cell>
          <cell r="R139" t="str">
            <v>MAY</v>
          </cell>
          <cell r="S139">
            <v>9916.2443517693428</v>
          </cell>
          <cell r="T139">
            <v>7219</v>
          </cell>
          <cell r="U139">
            <v>59.3</v>
          </cell>
          <cell r="V139">
            <v>2697.2443517693437</v>
          </cell>
          <cell r="W139">
            <v>1556</v>
          </cell>
          <cell r="X139">
            <v>7527</v>
          </cell>
          <cell r="Y139">
            <v>469119.00000000006</v>
          </cell>
          <cell r="Z139">
            <v>0</v>
          </cell>
          <cell r="AA139">
            <v>458346.6871029099</v>
          </cell>
          <cell r="AB139">
            <v>0</v>
          </cell>
          <cell r="AC139">
            <v>0</v>
          </cell>
          <cell r="AD139">
            <v>803.89794867638363</v>
          </cell>
          <cell r="AE139">
            <v>4340.7102739531583</v>
          </cell>
          <cell r="AF139">
            <v>448329.97860296298</v>
          </cell>
          <cell r="AG139">
            <v>6431.6026231369769</v>
          </cell>
        </row>
        <row r="140">
          <cell r="A140" t="str">
            <v>JUN</v>
          </cell>
          <cell r="B140">
            <v>31729.508573470226</v>
          </cell>
          <cell r="C140">
            <v>21474.63</v>
          </cell>
          <cell r="D140">
            <v>76.5</v>
          </cell>
          <cell r="E140">
            <v>10254.878573470225</v>
          </cell>
          <cell r="F140">
            <v>23013</v>
          </cell>
          <cell r="G140">
            <v>32195</v>
          </cell>
          <cell r="H140">
            <v>1330141.6017893283</v>
          </cell>
          <cell r="I140">
            <v>122600</v>
          </cell>
          <cell r="J140">
            <v>1119784</v>
          </cell>
          <cell r="K140">
            <v>0</v>
          </cell>
          <cell r="L140">
            <v>45992.738314503418</v>
          </cell>
          <cell r="M140">
            <v>3901.0580684940292</v>
          </cell>
          <cell r="N140">
            <v>41764.863474824982</v>
          </cell>
          <cell r="O140">
            <v>0</v>
          </cell>
          <cell r="P140">
            <v>0</v>
          </cell>
          <cell r="R140" t="str">
            <v>JUN</v>
          </cell>
          <cell r="S140">
            <v>11344.545516658278</v>
          </cell>
          <cell r="T140">
            <v>8434</v>
          </cell>
          <cell r="U140">
            <v>53</v>
          </cell>
          <cell r="V140">
            <v>2910.5455166582778</v>
          </cell>
          <cell r="W140">
            <v>8357</v>
          </cell>
          <cell r="X140">
            <v>6069</v>
          </cell>
          <cell r="Y140">
            <v>544904.99999999988</v>
          </cell>
          <cell r="Z140">
            <v>0</v>
          </cell>
          <cell r="AA140">
            <v>533715.09101324261</v>
          </cell>
          <cell r="AB140">
            <v>0</v>
          </cell>
          <cell r="AC140">
            <v>0</v>
          </cell>
          <cell r="AD140">
            <v>854.18337444164661</v>
          </cell>
          <cell r="AE140">
            <v>4075.7447025758529</v>
          </cell>
          <cell r="AF140">
            <v>523023.71031006542</v>
          </cell>
          <cell r="AG140">
            <v>7114.1642841814519</v>
          </cell>
        </row>
        <row r="141">
          <cell r="A141" t="str">
            <v>JUL</v>
          </cell>
          <cell r="B141">
            <v>34655.51</v>
          </cell>
          <cell r="C141">
            <v>22935.47</v>
          </cell>
          <cell r="D141">
            <v>74.599999999999994</v>
          </cell>
          <cell r="E141">
            <v>11720.04</v>
          </cell>
          <cell r="F141">
            <v>22773</v>
          </cell>
          <cell r="G141">
            <v>35266</v>
          </cell>
          <cell r="H141">
            <v>1482774.1540000006</v>
          </cell>
          <cell r="I141">
            <v>88300</v>
          </cell>
          <cell r="J141">
            <v>1299942.2057314003</v>
          </cell>
          <cell r="K141">
            <v>0</v>
          </cell>
          <cell r="L141">
            <v>50404.168165989584</v>
          </cell>
          <cell r="M141">
            <v>4193.95</v>
          </cell>
          <cell r="N141">
            <v>44127.780102610581</v>
          </cell>
          <cell r="O141">
            <v>0</v>
          </cell>
          <cell r="P141">
            <v>0</v>
          </cell>
          <cell r="R141" t="str">
            <v>JUL</v>
          </cell>
          <cell r="S141">
            <v>10740.23</v>
          </cell>
          <cell r="T141">
            <v>8043</v>
          </cell>
          <cell r="U141">
            <v>51.7</v>
          </cell>
          <cell r="V141">
            <v>2697.23</v>
          </cell>
          <cell r="W141">
            <v>5829</v>
          </cell>
          <cell r="X141">
            <v>9645</v>
          </cell>
          <cell r="Y141">
            <v>561244.00000000012</v>
          </cell>
          <cell r="Z141">
            <v>0</v>
          </cell>
          <cell r="AA141">
            <v>555487.68320496392</v>
          </cell>
          <cell r="AB141">
            <v>0</v>
          </cell>
          <cell r="AC141">
            <v>0</v>
          </cell>
          <cell r="AD141">
            <v>850.75</v>
          </cell>
          <cell r="AE141">
            <v>5078.6845692030529</v>
          </cell>
          <cell r="AF141">
            <v>545035</v>
          </cell>
          <cell r="AG141">
            <v>677.63222583308118</v>
          </cell>
        </row>
        <row r="142">
          <cell r="A142" t="str">
            <v>AGO</v>
          </cell>
          <cell r="B142">
            <v>34472.67</v>
          </cell>
          <cell r="C142">
            <v>22536.080000000002</v>
          </cell>
          <cell r="D142">
            <v>74.900000000000006</v>
          </cell>
          <cell r="E142">
            <v>11936.59</v>
          </cell>
          <cell r="F142">
            <v>21842</v>
          </cell>
          <cell r="G142">
            <v>34797</v>
          </cell>
          <cell r="H142">
            <v>1553176.1079999991</v>
          </cell>
          <cell r="I142">
            <v>91300</v>
          </cell>
          <cell r="J142">
            <v>1365135.2744815417</v>
          </cell>
          <cell r="K142">
            <v>0</v>
          </cell>
          <cell r="L142">
            <v>51706.877228823607</v>
          </cell>
          <cell r="M142">
            <v>4218.18</v>
          </cell>
          <cell r="N142">
            <v>45033.95628963365</v>
          </cell>
          <cell r="O142">
            <v>0</v>
          </cell>
          <cell r="P142">
            <v>0</v>
          </cell>
          <cell r="R142" t="str">
            <v>AGO</v>
          </cell>
          <cell r="S142">
            <v>11037.81</v>
          </cell>
          <cell r="T142">
            <v>8181</v>
          </cell>
          <cell r="U142">
            <v>53.4</v>
          </cell>
          <cell r="V142">
            <v>2856.81</v>
          </cell>
          <cell r="W142">
            <v>5636</v>
          </cell>
          <cell r="X142">
            <v>3585</v>
          </cell>
          <cell r="Y142">
            <v>540840</v>
          </cell>
          <cell r="Z142">
            <v>0</v>
          </cell>
          <cell r="AA142">
            <v>535169.10443528299</v>
          </cell>
          <cell r="AB142">
            <v>0</v>
          </cell>
          <cell r="AC142">
            <v>0</v>
          </cell>
          <cell r="AD142">
            <v>808.6</v>
          </cell>
          <cell r="AE142">
            <v>4939.5025548421827</v>
          </cell>
          <cell r="AF142">
            <v>524944</v>
          </cell>
          <cell r="AG142">
            <v>731.39300987487763</v>
          </cell>
        </row>
        <row r="143">
          <cell r="A143" t="str">
            <v>SEP</v>
          </cell>
          <cell r="B143">
            <v>33067.300000000003</v>
          </cell>
          <cell r="C143">
            <v>20995.14</v>
          </cell>
          <cell r="D143">
            <v>73.2</v>
          </cell>
          <cell r="E143">
            <v>12072.16</v>
          </cell>
          <cell r="F143">
            <v>25014</v>
          </cell>
          <cell r="G143">
            <v>33130.160000000003</v>
          </cell>
          <cell r="H143">
            <v>1495796.0110000004</v>
          </cell>
          <cell r="I143">
            <v>128400</v>
          </cell>
          <cell r="J143">
            <v>1268673.6375571589</v>
          </cell>
          <cell r="K143">
            <v>0</v>
          </cell>
          <cell r="L143">
            <v>53341.648700569385</v>
          </cell>
          <cell r="M143">
            <v>4468.1899999999996</v>
          </cell>
          <cell r="N143">
            <v>45380.724742272061</v>
          </cell>
          <cell r="O143">
            <v>0</v>
          </cell>
          <cell r="P143">
            <v>0</v>
          </cell>
          <cell r="R143" t="str">
            <v>SEP</v>
          </cell>
          <cell r="S143">
            <v>7440.58</v>
          </cell>
          <cell r="T143">
            <v>5578</v>
          </cell>
          <cell r="U143">
            <v>50</v>
          </cell>
          <cell r="V143">
            <v>1862.58</v>
          </cell>
          <cell r="W143">
            <v>4527</v>
          </cell>
          <cell r="X143">
            <v>7100</v>
          </cell>
          <cell r="Y143">
            <v>368890.99999999994</v>
          </cell>
          <cell r="Z143">
            <v>0</v>
          </cell>
          <cell r="AA143">
            <v>349206.79916977219</v>
          </cell>
          <cell r="AB143">
            <v>0</v>
          </cell>
          <cell r="AC143">
            <v>0</v>
          </cell>
          <cell r="AD143">
            <v>464.43</v>
          </cell>
          <cell r="AE143">
            <v>4700.1105123814732</v>
          </cell>
          <cell r="AF143">
            <v>343121</v>
          </cell>
          <cell r="AG143">
            <v>14984.0903178463</v>
          </cell>
        </row>
        <row r="144">
          <cell r="A144" t="str">
            <v>OCT</v>
          </cell>
          <cell r="B144">
            <v>32925</v>
          </cell>
          <cell r="C144">
            <v>21601.99</v>
          </cell>
          <cell r="D144">
            <v>74.400000000000006</v>
          </cell>
          <cell r="E144">
            <v>11323.01</v>
          </cell>
          <cell r="F144">
            <v>24901</v>
          </cell>
          <cell r="G144">
            <v>57935</v>
          </cell>
          <cell r="H144">
            <v>1408492.4874023234</v>
          </cell>
          <cell r="I144">
            <v>418500</v>
          </cell>
          <cell r="J144">
            <v>884924.29153257795</v>
          </cell>
          <cell r="K144">
            <v>0</v>
          </cell>
          <cell r="L144">
            <v>56216</v>
          </cell>
          <cell r="M144">
            <v>4848.97</v>
          </cell>
          <cell r="N144">
            <v>48852.195869745367</v>
          </cell>
          <cell r="O144">
            <v>0</v>
          </cell>
          <cell r="P144">
            <v>0</v>
          </cell>
          <cell r="R144" t="str">
            <v>OCT</v>
          </cell>
          <cell r="S144">
            <v>2211.84</v>
          </cell>
          <cell r="T144">
            <v>1557</v>
          </cell>
          <cell r="U144">
            <v>48.7</v>
          </cell>
          <cell r="V144">
            <v>654.84</v>
          </cell>
          <cell r="W144">
            <v>3563</v>
          </cell>
          <cell r="X144">
            <v>0</v>
          </cell>
          <cell r="Y144">
            <v>116546</v>
          </cell>
          <cell r="Z144">
            <v>0</v>
          </cell>
          <cell r="AA144">
            <v>113383</v>
          </cell>
          <cell r="AB144">
            <v>0</v>
          </cell>
          <cell r="AC144">
            <v>0</v>
          </cell>
          <cell r="AD144">
            <v>144.66999999999999</v>
          </cell>
          <cell r="AE144">
            <v>2079</v>
          </cell>
          <cell r="AF144">
            <v>111421</v>
          </cell>
          <cell r="AG144">
            <v>1084</v>
          </cell>
        </row>
        <row r="145">
          <cell r="A145" t="str">
            <v>NOV</v>
          </cell>
          <cell r="B145">
            <v>32820.33</v>
          </cell>
          <cell r="C145">
            <v>21343.05</v>
          </cell>
          <cell r="D145">
            <v>73.2</v>
          </cell>
          <cell r="E145">
            <v>11477.28</v>
          </cell>
          <cell r="F145">
            <v>24844</v>
          </cell>
          <cell r="G145">
            <v>54231</v>
          </cell>
          <cell r="H145">
            <v>1335010.7865781635</v>
          </cell>
          <cell r="I145">
            <v>823300</v>
          </cell>
          <cell r="J145">
            <v>398291.90145523055</v>
          </cell>
          <cell r="K145">
            <v>0</v>
          </cell>
          <cell r="L145">
            <v>57891.571682241542</v>
          </cell>
          <cell r="M145">
            <v>5016.58</v>
          </cell>
          <cell r="N145">
            <v>55527.313440691505</v>
          </cell>
          <cell r="O145">
            <v>0</v>
          </cell>
          <cell r="P145">
            <v>0</v>
          </cell>
          <cell r="R145" t="str">
            <v>NOV</v>
          </cell>
          <cell r="S145">
            <v>1621.46</v>
          </cell>
          <cell r="T145">
            <v>1262</v>
          </cell>
          <cell r="U145">
            <v>44.8</v>
          </cell>
          <cell r="V145">
            <v>359.46</v>
          </cell>
          <cell r="W145">
            <v>3135</v>
          </cell>
          <cell r="X145">
            <v>2792</v>
          </cell>
          <cell r="Y145">
            <v>84344</v>
          </cell>
          <cell r="Z145">
            <v>0</v>
          </cell>
          <cell r="AA145">
            <v>82068</v>
          </cell>
          <cell r="AB145">
            <v>0</v>
          </cell>
          <cell r="AC145">
            <v>0</v>
          </cell>
          <cell r="AD145">
            <v>79.38</v>
          </cell>
          <cell r="AE145">
            <v>1595</v>
          </cell>
          <cell r="AF145">
            <v>80991</v>
          </cell>
          <cell r="AG145">
            <v>681</v>
          </cell>
        </row>
        <row r="146">
          <cell r="A146" t="str">
            <v>DIC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1335010.7865781635</v>
          </cell>
          <cell r="I146">
            <v>823300</v>
          </cell>
          <cell r="J146">
            <v>398291.90145523055</v>
          </cell>
          <cell r="K146">
            <v>0</v>
          </cell>
          <cell r="L146">
            <v>57891.571682241542</v>
          </cell>
          <cell r="M146">
            <v>5016.58</v>
          </cell>
          <cell r="N146">
            <v>55527.313440691505</v>
          </cell>
          <cell r="O146">
            <v>0</v>
          </cell>
          <cell r="P146">
            <v>0</v>
          </cell>
          <cell r="R146" t="str">
            <v>DIC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84344</v>
          </cell>
          <cell r="Z146">
            <v>0</v>
          </cell>
          <cell r="AA146">
            <v>82068</v>
          </cell>
          <cell r="AB146">
            <v>0</v>
          </cell>
          <cell r="AC146">
            <v>0</v>
          </cell>
          <cell r="AD146">
            <v>79.38</v>
          </cell>
          <cell r="AE146">
            <v>1595</v>
          </cell>
          <cell r="AF146">
            <v>80991</v>
          </cell>
          <cell r="AG146">
            <v>681</v>
          </cell>
        </row>
        <row r="147">
          <cell r="A147" t="str">
            <v>TOTAL</v>
          </cell>
          <cell r="B147">
            <v>358657.58870350808</v>
          </cell>
          <cell r="C147">
            <v>238059.52000000002</v>
          </cell>
          <cell r="D147">
            <v>69.306989247311833</v>
          </cell>
          <cell r="E147">
            <v>120598.06870350805</v>
          </cell>
          <cell r="F147">
            <v>274072.70303082251</v>
          </cell>
          <cell r="G147">
            <v>507532.09751823405</v>
          </cell>
          <cell r="H147">
            <v>15908113.571301062</v>
          </cell>
          <cell r="I147">
            <v>6560700</v>
          </cell>
          <cell r="J147">
            <v>8183769.21221314</v>
          </cell>
          <cell r="K147">
            <v>0</v>
          </cell>
          <cell r="L147">
            <v>599371.2908519617</v>
          </cell>
          <cell r="M147">
            <v>49093.712921620507</v>
          </cell>
          <cell r="N147">
            <v>561822.65395114257</v>
          </cell>
          <cell r="O147">
            <v>0</v>
          </cell>
          <cell r="P147">
            <v>2450.4142848177617</v>
          </cell>
          <cell r="R147" t="str">
            <v>TOTAL</v>
          </cell>
          <cell r="S147">
            <v>90315.884788427633</v>
          </cell>
          <cell r="T147">
            <v>64132</v>
          </cell>
          <cell r="U147">
            <v>49.762096774193537</v>
          </cell>
          <cell r="V147">
            <v>26183.884788427622</v>
          </cell>
          <cell r="W147">
            <v>36195</v>
          </cell>
          <cell r="X147">
            <v>60511.95165565455</v>
          </cell>
          <cell r="Y147">
            <v>4563003.4781982666</v>
          </cell>
          <cell r="Z147">
            <v>0</v>
          </cell>
          <cell r="AA147">
            <v>4483812.3649261715</v>
          </cell>
          <cell r="AB147">
            <v>0</v>
          </cell>
          <cell r="AC147">
            <v>0</v>
          </cell>
          <cell r="AD147">
            <v>7701.3303631180306</v>
          </cell>
          <cell r="AE147">
            <v>46806.230811222827</v>
          </cell>
          <cell r="AF147">
            <v>4387146.0006530285</v>
          </cell>
          <cell r="AG147">
            <v>32384.882460872686</v>
          </cell>
        </row>
        <row r="149">
          <cell r="A149" t="str">
            <v>RIO GRANDE   -   RGD-N</v>
          </cell>
          <cell r="R149" t="str">
            <v>YAPACANI-N   -   YPC</v>
          </cell>
        </row>
        <row r="150">
          <cell r="B150" t="str">
            <v>L I Q U I D O S  EN BBLS</v>
          </cell>
          <cell r="H150" t="str">
            <v>G A S    EN    MPC</v>
          </cell>
          <cell r="S150" t="str">
            <v>L I Q U I D O S  EN BBLS</v>
          </cell>
          <cell r="Y150" t="str">
            <v>G A S    EN    MPC</v>
          </cell>
        </row>
        <row r="151">
          <cell r="A151" t="str">
            <v>MES</v>
          </cell>
          <cell r="B151" t="str">
            <v>PRO-</v>
          </cell>
          <cell r="C151" t="str">
            <v>PET.</v>
          </cell>
          <cell r="D151" t="str">
            <v>DENS.</v>
          </cell>
          <cell r="E151" t="str">
            <v>GASO-</v>
          </cell>
          <cell r="F151" t="str">
            <v>AGUA</v>
          </cell>
          <cell r="G151" t="str">
            <v>PET.</v>
          </cell>
          <cell r="H151" t="str">
            <v>PRO-</v>
          </cell>
          <cell r="I151" t="str">
            <v>INYEC-</v>
          </cell>
          <cell r="J151" t="str">
            <v xml:space="preserve">ENT. </v>
          </cell>
          <cell r="K151" t="str">
            <v>ENT.</v>
          </cell>
          <cell r="L151" t="str">
            <v>LICUA-</v>
          </cell>
          <cell r="M151" t="str">
            <v>GLP</v>
          </cell>
          <cell r="N151" t="str">
            <v>COM-</v>
          </cell>
          <cell r="O151" t="str">
            <v>RESI-</v>
          </cell>
          <cell r="P151" t="str">
            <v>QUEMA-</v>
          </cell>
          <cell r="R151" t="str">
            <v>MES</v>
          </cell>
          <cell r="S151" t="str">
            <v>PRO-</v>
          </cell>
          <cell r="T151" t="str">
            <v>PET.</v>
          </cell>
          <cell r="U151" t="str">
            <v>DENS.</v>
          </cell>
          <cell r="V151" t="str">
            <v>GASO-</v>
          </cell>
          <cell r="W151" t="str">
            <v>AGUA</v>
          </cell>
          <cell r="X151" t="str">
            <v>PET.</v>
          </cell>
          <cell r="Y151" t="str">
            <v>PRO-</v>
          </cell>
          <cell r="Z151" t="str">
            <v>INYEC-</v>
          </cell>
          <cell r="AA151" t="str">
            <v xml:space="preserve">ENT. </v>
          </cell>
          <cell r="AB151" t="str">
            <v>ENT.</v>
          </cell>
          <cell r="AC151" t="str">
            <v>LICUA-</v>
          </cell>
          <cell r="AD151" t="str">
            <v>GLP</v>
          </cell>
          <cell r="AE151" t="str">
            <v>COM-</v>
          </cell>
          <cell r="AF151" t="str">
            <v>RESI-</v>
          </cell>
          <cell r="AG151" t="str">
            <v>QUEMA-</v>
          </cell>
        </row>
        <row r="152">
          <cell r="B152" t="str">
            <v>DUC.</v>
          </cell>
          <cell r="C152" t="str">
            <v>COND.</v>
          </cell>
          <cell r="D152" t="str">
            <v>(º API)</v>
          </cell>
          <cell r="E152" t="str">
            <v>LINA</v>
          </cell>
          <cell r="G152" t="str">
            <v>ENT.</v>
          </cell>
          <cell r="H152" t="str">
            <v>DUC.</v>
          </cell>
          <cell r="I152" t="str">
            <v>CION</v>
          </cell>
          <cell r="J152" t="str">
            <v>GASOD.</v>
          </cell>
          <cell r="K152" t="str">
            <v>PROC.</v>
          </cell>
          <cell r="L152" t="str">
            <v>BLES</v>
          </cell>
          <cell r="M152" t="str">
            <v>MC</v>
          </cell>
          <cell r="N152" t="str">
            <v>BUST.</v>
          </cell>
          <cell r="O152" t="str">
            <v>DUAL</v>
          </cell>
          <cell r="P152" t="str">
            <v>DO</v>
          </cell>
          <cell r="S152" t="str">
            <v>DUC.</v>
          </cell>
          <cell r="T152" t="str">
            <v>COND.</v>
          </cell>
          <cell r="U152" t="str">
            <v>(º API)</v>
          </cell>
          <cell r="V152" t="str">
            <v>LINA</v>
          </cell>
          <cell r="X152" t="str">
            <v>ENT.</v>
          </cell>
          <cell r="Y152" t="str">
            <v>DUC.</v>
          </cell>
          <cell r="Z152" t="str">
            <v>CION</v>
          </cell>
          <cell r="AA152" t="str">
            <v>GASOD.</v>
          </cell>
          <cell r="AB152" t="str">
            <v>PROC.</v>
          </cell>
          <cell r="AC152" t="str">
            <v>BLES</v>
          </cell>
          <cell r="AD152" t="str">
            <v>MC</v>
          </cell>
          <cell r="AE152" t="str">
            <v>BUST.</v>
          </cell>
          <cell r="AF152" t="str">
            <v>DUAL</v>
          </cell>
          <cell r="AG152" t="str">
            <v>DO</v>
          </cell>
        </row>
        <row r="153">
          <cell r="A153" t="str">
            <v>ENE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 t="str">
            <v>ENE</v>
          </cell>
          <cell r="S153">
            <v>1760.56693</v>
          </cell>
          <cell r="T153">
            <v>1180</v>
          </cell>
          <cell r="U153">
            <v>58.8</v>
          </cell>
          <cell r="V153">
            <v>580.56692999999996</v>
          </cell>
          <cell r="W153">
            <v>0</v>
          </cell>
          <cell r="X153">
            <v>1185</v>
          </cell>
          <cell r="Y153">
            <v>71419</v>
          </cell>
          <cell r="Z153">
            <v>0</v>
          </cell>
          <cell r="AA153">
            <v>70534</v>
          </cell>
          <cell r="AB153">
            <v>0</v>
          </cell>
          <cell r="AC153">
            <v>0</v>
          </cell>
          <cell r="AD153">
            <v>155.24</v>
          </cell>
          <cell r="AE153">
            <v>885</v>
          </cell>
          <cell r="AF153">
            <v>68546.727880000006</v>
          </cell>
          <cell r="AG153">
            <v>0</v>
          </cell>
        </row>
        <row r="154">
          <cell r="A154" t="str">
            <v>FEB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 t="str">
            <v>FEB</v>
          </cell>
          <cell r="S154">
            <v>1512.1100000000001</v>
          </cell>
          <cell r="T154">
            <v>1085</v>
          </cell>
          <cell r="U154">
            <v>58.9</v>
          </cell>
          <cell r="V154">
            <v>427.11</v>
          </cell>
          <cell r="W154">
            <v>0</v>
          </cell>
          <cell r="X154">
            <v>1096.0378074703922</v>
          </cell>
          <cell r="Y154">
            <v>63559.476945890165</v>
          </cell>
          <cell r="Z154">
            <v>0</v>
          </cell>
          <cell r="AA154">
            <v>62954</v>
          </cell>
          <cell r="AB154">
            <v>0</v>
          </cell>
          <cell r="AC154">
            <v>0</v>
          </cell>
          <cell r="AD154">
            <v>126.179</v>
          </cell>
          <cell r="AE154">
            <v>605.47694589016419</v>
          </cell>
          <cell r="AF154">
            <v>61378.294370000003</v>
          </cell>
          <cell r="AG154">
            <v>0</v>
          </cell>
        </row>
        <row r="155">
          <cell r="A155" t="str">
            <v>MAR</v>
          </cell>
          <cell r="B155">
            <v>871.66</v>
          </cell>
          <cell r="C155">
            <v>645.54</v>
          </cell>
          <cell r="D155">
            <v>77.2</v>
          </cell>
          <cell r="E155">
            <v>226.12</v>
          </cell>
          <cell r="F155">
            <v>765.76641275240763</v>
          </cell>
          <cell r="G155">
            <v>1726.2608571698001</v>
          </cell>
          <cell r="H155">
            <v>27037</v>
          </cell>
          <cell r="I155">
            <v>0</v>
          </cell>
          <cell r="J155">
            <v>25124</v>
          </cell>
          <cell r="K155">
            <v>0</v>
          </cell>
          <cell r="L155">
            <v>869</v>
          </cell>
          <cell r="M155">
            <v>66.98</v>
          </cell>
          <cell r="N155">
            <v>1008</v>
          </cell>
          <cell r="O155">
            <v>0</v>
          </cell>
          <cell r="P155">
            <v>36</v>
          </cell>
          <cell r="R155" t="str">
            <v>MAR</v>
          </cell>
          <cell r="S155">
            <v>1661.3079399999999</v>
          </cell>
          <cell r="T155">
            <v>1193</v>
          </cell>
          <cell r="U155">
            <v>59.145161290322577</v>
          </cell>
          <cell r="V155">
            <v>468.30793999999997</v>
          </cell>
          <cell r="W155">
            <v>0</v>
          </cell>
          <cell r="X155">
            <v>1332.2959789968218</v>
          </cell>
          <cell r="Y155">
            <v>68901.654124946246</v>
          </cell>
          <cell r="Z155">
            <v>0</v>
          </cell>
          <cell r="AA155">
            <v>68230</v>
          </cell>
          <cell r="AB155">
            <v>0</v>
          </cell>
          <cell r="AC155">
            <v>0</v>
          </cell>
          <cell r="AD155">
            <v>137.90998999999999</v>
          </cell>
          <cell r="AE155">
            <v>671.65412494624979</v>
          </cell>
          <cell r="AF155">
            <v>66504.677939999994</v>
          </cell>
          <cell r="AG155">
            <v>0</v>
          </cell>
        </row>
        <row r="156">
          <cell r="A156" t="str">
            <v>ABR</v>
          </cell>
          <cell r="B156">
            <v>1745.43</v>
          </cell>
          <cell r="C156">
            <v>1290.52</v>
          </cell>
          <cell r="D156">
            <v>76.5</v>
          </cell>
          <cell r="E156">
            <v>454.91</v>
          </cell>
          <cell r="F156">
            <v>1469.5305564250812</v>
          </cell>
          <cell r="G156">
            <v>3326.8016245961771</v>
          </cell>
          <cell r="H156">
            <v>74197.211957241787</v>
          </cell>
          <cell r="I156">
            <v>0</v>
          </cell>
          <cell r="J156">
            <v>47028</v>
          </cell>
          <cell r="K156">
            <v>0</v>
          </cell>
          <cell r="L156">
            <v>14720.208993731307</v>
          </cell>
          <cell r="M156">
            <v>160.44999999999999</v>
          </cell>
          <cell r="N156">
            <v>12282.417248328235</v>
          </cell>
          <cell r="O156">
            <v>0</v>
          </cell>
          <cell r="P156">
            <v>166.58571518223846</v>
          </cell>
          <cell r="R156" t="str">
            <v>ABR</v>
          </cell>
          <cell r="S156">
            <v>873.33109000000002</v>
          </cell>
          <cell r="T156">
            <v>592</v>
          </cell>
          <cell r="U156">
            <v>59.4</v>
          </cell>
          <cell r="V156">
            <v>281.33109000000002</v>
          </cell>
          <cell r="W156">
            <v>0</v>
          </cell>
          <cell r="X156">
            <v>513.53911928174421</v>
          </cell>
          <cell r="Y156">
            <v>52000.390730896477</v>
          </cell>
          <cell r="Z156">
            <v>0</v>
          </cell>
          <cell r="AA156">
            <v>51517</v>
          </cell>
          <cell r="AB156">
            <v>0</v>
          </cell>
          <cell r="AC156">
            <v>0</v>
          </cell>
          <cell r="AD156">
            <v>98.859899999999996</v>
          </cell>
          <cell r="AE156">
            <v>483.39073089647627</v>
          </cell>
          <cell r="AF156">
            <v>50330.60929</v>
          </cell>
          <cell r="AG156">
            <v>0</v>
          </cell>
        </row>
        <row r="157">
          <cell r="A157" t="str">
            <v>MAY</v>
          </cell>
          <cell r="B157">
            <v>1372.0286659807157</v>
          </cell>
          <cell r="C157">
            <v>1069.5</v>
          </cell>
          <cell r="D157">
            <v>76.8</v>
          </cell>
          <cell r="E157">
            <v>302.5286659807158</v>
          </cell>
          <cell r="F157">
            <v>1688</v>
          </cell>
          <cell r="G157">
            <v>1073</v>
          </cell>
          <cell r="H157">
            <v>37474.999999999993</v>
          </cell>
          <cell r="I157">
            <v>0</v>
          </cell>
          <cell r="J157">
            <v>34624.973451294965</v>
          </cell>
          <cell r="K157">
            <v>0</v>
          </cell>
          <cell r="L157">
            <v>1392.8553341556269</v>
          </cell>
          <cell r="M157">
            <v>119.19155751994192</v>
          </cell>
          <cell r="N157">
            <v>1457.171214549405</v>
          </cell>
          <cell r="O157">
            <v>0</v>
          </cell>
          <cell r="P157">
            <v>0</v>
          </cell>
          <cell r="R157" t="str">
            <v>MAY</v>
          </cell>
          <cell r="S157">
            <v>701.69801331526583</v>
          </cell>
          <cell r="T157">
            <v>361</v>
          </cell>
          <cell r="U157">
            <v>59.3</v>
          </cell>
          <cell r="V157">
            <v>340.69801331526583</v>
          </cell>
          <cell r="W157">
            <v>0</v>
          </cell>
          <cell r="X157">
            <v>376</v>
          </cell>
          <cell r="Y157">
            <v>59256.000000000007</v>
          </cell>
          <cell r="Z157">
            <v>0</v>
          </cell>
          <cell r="AA157">
            <v>57895.312897090138</v>
          </cell>
          <cell r="AB157">
            <v>0</v>
          </cell>
          <cell r="AC157">
            <v>0</v>
          </cell>
          <cell r="AD157">
            <v>101.54305591282336</v>
          </cell>
          <cell r="AE157">
            <v>548.28972604684179</v>
          </cell>
          <cell r="AF157">
            <v>56630.068729037135</v>
          </cell>
          <cell r="AG157">
            <v>812.3973768630234</v>
          </cell>
        </row>
        <row r="158">
          <cell r="A158" t="str">
            <v>JUN</v>
          </cell>
          <cell r="B158">
            <v>1015.9720365154617</v>
          </cell>
          <cell r="C158">
            <v>617.57000000000005</v>
          </cell>
          <cell r="D158">
            <v>76.5</v>
          </cell>
          <cell r="E158">
            <v>398.40203651546159</v>
          </cell>
          <cell r="F158">
            <v>4748</v>
          </cell>
          <cell r="G158">
            <v>621</v>
          </cell>
          <cell r="H158">
            <v>51676</v>
          </cell>
          <cell r="I158">
            <v>0</v>
          </cell>
          <cell r="J158">
            <v>48266.61713680048</v>
          </cell>
          <cell r="K158">
            <v>0</v>
          </cell>
          <cell r="L158">
            <v>1786.8179011719103</v>
          </cell>
          <cell r="M158">
            <v>151.55610745834122</v>
          </cell>
          <cell r="N158">
            <v>1622.5649620276122</v>
          </cell>
          <cell r="O158">
            <v>0</v>
          </cell>
          <cell r="P158">
            <v>0</v>
          </cell>
          <cell r="R158" t="str">
            <v>JUN</v>
          </cell>
          <cell r="S158">
            <v>439.85430496130613</v>
          </cell>
          <cell r="T158">
            <v>264</v>
          </cell>
          <cell r="U158">
            <v>53</v>
          </cell>
          <cell r="V158">
            <v>175.85430496130613</v>
          </cell>
          <cell r="W158">
            <v>0</v>
          </cell>
          <cell r="X158">
            <v>190</v>
          </cell>
          <cell r="Y158">
            <v>32923</v>
          </cell>
          <cell r="Z158">
            <v>0</v>
          </cell>
          <cell r="AA158">
            <v>32246.908986757306</v>
          </cell>
          <cell r="AB158">
            <v>0</v>
          </cell>
          <cell r="AC158">
            <v>0</v>
          </cell>
          <cell r="AD158">
            <v>51.609508513855332</v>
          </cell>
          <cell r="AE158">
            <v>246.25529742414699</v>
          </cell>
          <cell r="AF158">
            <v>31600.938905934592</v>
          </cell>
          <cell r="AG158">
            <v>429.83571581854812</v>
          </cell>
        </row>
        <row r="159">
          <cell r="A159" t="str">
            <v>JUL</v>
          </cell>
          <cell r="B159">
            <v>1317.38</v>
          </cell>
          <cell r="C159">
            <v>850.83</v>
          </cell>
          <cell r="D159">
            <v>74.599999999999994</v>
          </cell>
          <cell r="E159">
            <v>466.55</v>
          </cell>
          <cell r="F159">
            <v>4243</v>
          </cell>
          <cell r="G159">
            <v>768</v>
          </cell>
          <cell r="H159">
            <v>59025.999999999993</v>
          </cell>
          <cell r="I159">
            <v>0</v>
          </cell>
          <cell r="J159">
            <v>55262.889641318638</v>
          </cell>
          <cell r="L159">
            <v>2006.4798284619276</v>
          </cell>
          <cell r="M159">
            <v>166.95</v>
          </cell>
          <cell r="N159">
            <v>1756.6305302194328</v>
          </cell>
          <cell r="O159">
            <v>0</v>
          </cell>
          <cell r="P159">
            <v>0</v>
          </cell>
          <cell r="R159" t="str">
            <v>JUL</v>
          </cell>
          <cell r="S159">
            <v>918.81999999999994</v>
          </cell>
          <cell r="T159">
            <v>583</v>
          </cell>
          <cell r="U159">
            <v>51.7</v>
          </cell>
          <cell r="V159">
            <v>335.82</v>
          </cell>
          <cell r="W159">
            <v>0</v>
          </cell>
          <cell r="X159">
            <v>699</v>
          </cell>
          <cell r="Y159">
            <v>69877.000000000015</v>
          </cell>
          <cell r="Z159">
            <v>0</v>
          </cell>
          <cell r="AA159">
            <v>69160.316795036139</v>
          </cell>
          <cell r="AB159">
            <v>0</v>
          </cell>
          <cell r="AC159">
            <v>0</v>
          </cell>
          <cell r="AD159">
            <v>105.92</v>
          </cell>
          <cell r="AE159">
            <v>632.315430796947</v>
          </cell>
          <cell r="AF159">
            <v>67859</v>
          </cell>
          <cell r="AG159">
            <v>84.367774166918863</v>
          </cell>
        </row>
        <row r="160">
          <cell r="A160" t="str">
            <v>AGO</v>
          </cell>
          <cell r="B160">
            <v>1170.6100000000001</v>
          </cell>
          <cell r="C160">
            <v>869.12</v>
          </cell>
          <cell r="D160">
            <v>74.900000000000006</v>
          </cell>
          <cell r="E160">
            <v>301.49</v>
          </cell>
          <cell r="F160">
            <v>4071</v>
          </cell>
          <cell r="G160">
            <v>870</v>
          </cell>
          <cell r="H160">
            <v>39230</v>
          </cell>
          <cell r="J160">
            <v>36786.527634322149</v>
          </cell>
          <cell r="L160">
            <v>1306.0082390133903</v>
          </cell>
          <cell r="M160">
            <v>106.54</v>
          </cell>
          <cell r="N160">
            <v>1137.4641266644626</v>
          </cell>
          <cell r="O160">
            <v>0</v>
          </cell>
          <cell r="P160">
            <v>0</v>
          </cell>
          <cell r="R160" t="str">
            <v>AGO</v>
          </cell>
          <cell r="S160">
            <v>1049.8399999999999</v>
          </cell>
          <cell r="T160">
            <v>610</v>
          </cell>
          <cell r="U160">
            <v>53.4</v>
          </cell>
          <cell r="V160">
            <v>439.84</v>
          </cell>
          <cell r="W160">
            <v>0</v>
          </cell>
          <cell r="X160">
            <v>267</v>
          </cell>
          <cell r="Y160">
            <v>83269</v>
          </cell>
          <cell r="Z160">
            <v>0</v>
          </cell>
          <cell r="AA160">
            <v>82395.895564717066</v>
          </cell>
          <cell r="AB160">
            <v>0</v>
          </cell>
          <cell r="AC160">
            <v>0</v>
          </cell>
          <cell r="AD160">
            <v>124.49</v>
          </cell>
          <cell r="AE160">
            <v>760.49744515781708</v>
          </cell>
          <cell r="AF160">
            <v>80822</v>
          </cell>
          <cell r="AG160">
            <v>112.60699012512238</v>
          </cell>
        </row>
        <row r="161">
          <cell r="A161" t="str">
            <v>SEP</v>
          </cell>
          <cell r="B161">
            <v>1350.0500000000002</v>
          </cell>
          <cell r="C161">
            <v>1028.92</v>
          </cell>
          <cell r="D161">
            <v>73.2</v>
          </cell>
          <cell r="E161">
            <v>321.13</v>
          </cell>
          <cell r="F161">
            <v>1746</v>
          </cell>
          <cell r="G161">
            <v>1353.13</v>
          </cell>
          <cell r="H161">
            <v>39789.999999999993</v>
          </cell>
          <cell r="J161">
            <v>37163.864343531357</v>
          </cell>
          <cell r="L161">
            <v>1418.9529763331179</v>
          </cell>
          <cell r="M161">
            <v>118.86</v>
          </cell>
          <cell r="N161">
            <v>1207.1826801355232</v>
          </cell>
          <cell r="O161">
            <v>0</v>
          </cell>
          <cell r="P161">
            <v>0</v>
          </cell>
          <cell r="R161" t="str">
            <v>SEP</v>
          </cell>
          <cell r="S161">
            <v>649.88</v>
          </cell>
          <cell r="T161">
            <v>407</v>
          </cell>
          <cell r="U161">
            <v>50</v>
          </cell>
          <cell r="V161">
            <v>242.88</v>
          </cell>
          <cell r="W161">
            <v>0</v>
          </cell>
          <cell r="X161">
            <v>518</v>
          </cell>
          <cell r="Y161">
            <v>48103.000000000007</v>
          </cell>
          <cell r="Z161">
            <v>0</v>
          </cell>
          <cell r="AA161">
            <v>45536.200830227775</v>
          </cell>
          <cell r="AB161">
            <v>0</v>
          </cell>
          <cell r="AC161">
            <v>0</v>
          </cell>
          <cell r="AD161">
            <v>60.56</v>
          </cell>
          <cell r="AE161">
            <v>612.88948761852691</v>
          </cell>
          <cell r="AF161">
            <v>44743</v>
          </cell>
          <cell r="AG161">
            <v>1953.9096821537</v>
          </cell>
        </row>
        <row r="162">
          <cell r="A162" t="str">
            <v>OCT</v>
          </cell>
          <cell r="B162">
            <v>1224.1599999999999</v>
          </cell>
          <cell r="C162">
            <v>924.64</v>
          </cell>
          <cell r="D162">
            <v>74.400000000000006</v>
          </cell>
          <cell r="E162">
            <v>299.52</v>
          </cell>
          <cell r="F162">
            <v>1475</v>
          </cell>
          <cell r="G162">
            <v>0</v>
          </cell>
          <cell r="H162">
            <v>37257.966583469453</v>
          </cell>
          <cell r="J162">
            <v>34478.708467422024</v>
          </cell>
          <cell r="L162">
            <v>1487</v>
          </cell>
          <cell r="M162">
            <v>128.27000000000001</v>
          </cell>
          <cell r="N162">
            <v>1292.2581160474326</v>
          </cell>
          <cell r="O162">
            <v>0</v>
          </cell>
          <cell r="P162">
            <v>0</v>
          </cell>
          <cell r="R162" t="str">
            <v>OCT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A163" t="str">
            <v>NOV</v>
          </cell>
          <cell r="B163">
            <v>1244.48</v>
          </cell>
          <cell r="C163">
            <v>925.23</v>
          </cell>
          <cell r="D163">
            <v>73.2</v>
          </cell>
          <cell r="E163">
            <v>319.25</v>
          </cell>
          <cell r="F163">
            <v>1463</v>
          </cell>
          <cell r="G163">
            <v>0</v>
          </cell>
          <cell r="H163">
            <v>37134.985941062834</v>
          </cell>
          <cell r="J163">
            <v>33980.098544769469</v>
          </cell>
          <cell r="K163">
            <v>0</v>
          </cell>
          <cell r="L163">
            <v>1610.3260903504333</v>
          </cell>
          <cell r="M163">
            <v>139.54</v>
          </cell>
          <cell r="N163">
            <v>1544.5613059429313</v>
          </cell>
          <cell r="O163">
            <v>0</v>
          </cell>
          <cell r="P163">
            <v>0</v>
          </cell>
          <cell r="R163" t="str">
            <v>NOV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DIC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37134.985941062834</v>
          </cell>
          <cell r="I164">
            <v>0</v>
          </cell>
          <cell r="J164">
            <v>33980.098544769469</v>
          </cell>
          <cell r="K164">
            <v>0</v>
          </cell>
          <cell r="L164">
            <v>1610.3260903504333</v>
          </cell>
          <cell r="M164">
            <v>139.54</v>
          </cell>
          <cell r="N164">
            <v>1544.5613059429313</v>
          </cell>
          <cell r="O164">
            <v>0</v>
          </cell>
          <cell r="P164">
            <v>0</v>
          </cell>
          <cell r="R164" t="str">
            <v>DIC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</row>
        <row r="165">
          <cell r="A165" t="str">
            <v>TOTAL</v>
          </cell>
          <cell r="B165">
            <v>11311.770702496178</v>
          </cell>
          <cell r="C165">
            <v>8221.8700000000008</v>
          </cell>
          <cell r="D165">
            <v>67.73</v>
          </cell>
          <cell r="E165">
            <v>3089.9007024961775</v>
          </cell>
          <cell r="F165">
            <v>21669.296969177489</v>
          </cell>
          <cell r="G165">
            <v>9738.1924817659783</v>
          </cell>
          <cell r="H165">
            <v>439959.15042283694</v>
          </cell>
          <cell r="I165">
            <v>0</v>
          </cell>
          <cell r="J165">
            <v>386695.77776422852</v>
          </cell>
          <cell r="K165">
            <v>0</v>
          </cell>
          <cell r="L165">
            <v>28207.97545356815</v>
          </cell>
          <cell r="M165">
            <v>1297.8776649782831</v>
          </cell>
          <cell r="N165">
            <v>24852.811489857966</v>
          </cell>
          <cell r="O165">
            <v>0</v>
          </cell>
          <cell r="P165">
            <v>202.58571518223846</v>
          </cell>
          <cell r="R165" t="str">
            <v>TOTAL</v>
          </cell>
          <cell r="S165">
            <v>9567.4082782765709</v>
          </cell>
          <cell r="T165">
            <v>6275</v>
          </cell>
          <cell r="U165">
            <v>41.970430107526873</v>
          </cell>
          <cell r="V165">
            <v>3292.4082782765722</v>
          </cell>
          <cell r="W165">
            <v>0</v>
          </cell>
          <cell r="X165">
            <v>6176.8729057489581</v>
          </cell>
          <cell r="Y165">
            <v>549308.52180173295</v>
          </cell>
          <cell r="Z165">
            <v>0</v>
          </cell>
          <cell r="AA165">
            <v>540469.63507382851</v>
          </cell>
          <cell r="AB165">
            <v>0</v>
          </cell>
          <cell r="AC165">
            <v>0</v>
          </cell>
          <cell r="AD165">
            <v>962.31145442667867</v>
          </cell>
          <cell r="AE165">
            <v>5445.7691887771698</v>
          </cell>
          <cell r="AF165">
            <v>528415.31711497169</v>
          </cell>
          <cell r="AG165">
            <v>3393.1175391273127</v>
          </cell>
        </row>
        <row r="167">
          <cell r="A167" t="str">
            <v>RIO GRANDE   -   PLANTA</v>
          </cell>
        </row>
        <row r="168">
          <cell r="B168" t="str">
            <v>L I Q U I D O S  EN BBLS</v>
          </cell>
          <cell r="H168" t="str">
            <v>G A S    EN    MPC</v>
          </cell>
        </row>
        <row r="169">
          <cell r="A169" t="str">
            <v>MES</v>
          </cell>
          <cell r="B169" t="str">
            <v>PRO-</v>
          </cell>
          <cell r="C169" t="str">
            <v>PET.</v>
          </cell>
          <cell r="D169" t="str">
            <v>DENS.</v>
          </cell>
          <cell r="E169" t="str">
            <v>GASO-</v>
          </cell>
          <cell r="F169" t="str">
            <v>AGUA</v>
          </cell>
          <cell r="G169" t="str">
            <v>PET.</v>
          </cell>
          <cell r="H169" t="str">
            <v>PRO-</v>
          </cell>
          <cell r="I169" t="str">
            <v>INYEC-</v>
          </cell>
          <cell r="J169" t="str">
            <v xml:space="preserve">ENT. </v>
          </cell>
          <cell r="K169" t="str">
            <v>ENT.</v>
          </cell>
          <cell r="L169" t="str">
            <v>LICUA-</v>
          </cell>
          <cell r="M169" t="str">
            <v>GLP</v>
          </cell>
          <cell r="N169" t="str">
            <v>COM-</v>
          </cell>
          <cell r="O169" t="str">
            <v>RESI-</v>
          </cell>
          <cell r="P169" t="str">
            <v>QUEMA-</v>
          </cell>
        </row>
        <row r="170">
          <cell r="B170" t="str">
            <v>DUC.</v>
          </cell>
          <cell r="C170" t="str">
            <v>COND.</v>
          </cell>
          <cell r="D170" t="str">
            <v>(º API)</v>
          </cell>
          <cell r="E170" t="str">
            <v>LINA</v>
          </cell>
          <cell r="G170" t="str">
            <v>ENT.</v>
          </cell>
          <cell r="H170" t="str">
            <v>DUC.</v>
          </cell>
          <cell r="I170" t="str">
            <v>CION</v>
          </cell>
          <cell r="J170" t="str">
            <v>GASOD.</v>
          </cell>
          <cell r="K170" t="str">
            <v>PROC.</v>
          </cell>
          <cell r="L170" t="str">
            <v>BLES</v>
          </cell>
          <cell r="M170" t="str">
            <v>MC</v>
          </cell>
          <cell r="N170" t="str">
            <v>BUST.</v>
          </cell>
          <cell r="O170" t="str">
            <v>DUAL</v>
          </cell>
          <cell r="P170" t="str">
            <v>DO</v>
          </cell>
        </row>
        <row r="171">
          <cell r="A171" t="str">
            <v>ENE</v>
          </cell>
          <cell r="B171">
            <v>36751</v>
          </cell>
          <cell r="C171">
            <v>0</v>
          </cell>
          <cell r="D171">
            <v>0</v>
          </cell>
          <cell r="E171">
            <v>36751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12072</v>
          </cell>
          <cell r="N171">
            <v>0</v>
          </cell>
          <cell r="O171">
            <v>0</v>
          </cell>
          <cell r="P171">
            <v>0</v>
          </cell>
        </row>
        <row r="172">
          <cell r="A172" t="str">
            <v>FEB</v>
          </cell>
          <cell r="B172">
            <v>36101</v>
          </cell>
          <cell r="C172">
            <v>0</v>
          </cell>
          <cell r="D172">
            <v>0</v>
          </cell>
          <cell r="E172">
            <v>36101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12167</v>
          </cell>
          <cell r="N172">
            <v>0</v>
          </cell>
          <cell r="O172">
            <v>0</v>
          </cell>
          <cell r="P172">
            <v>0</v>
          </cell>
        </row>
        <row r="173">
          <cell r="A173" t="str">
            <v>MAR</v>
          </cell>
          <cell r="B173">
            <v>37801</v>
          </cell>
          <cell r="C173">
            <v>0</v>
          </cell>
          <cell r="D173">
            <v>0</v>
          </cell>
          <cell r="E173">
            <v>37801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11619</v>
          </cell>
          <cell r="N173">
            <v>0</v>
          </cell>
          <cell r="O173">
            <v>0</v>
          </cell>
          <cell r="P173">
            <v>0</v>
          </cell>
        </row>
        <row r="174">
          <cell r="A174" t="str">
            <v>ABR</v>
          </cell>
          <cell r="B174">
            <v>34910</v>
          </cell>
          <cell r="C174">
            <v>0</v>
          </cell>
          <cell r="D174">
            <v>0</v>
          </cell>
          <cell r="E174">
            <v>34910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14043.87</v>
          </cell>
          <cell r="N174">
            <v>0</v>
          </cell>
          <cell r="O174">
            <v>0</v>
          </cell>
          <cell r="P174">
            <v>0</v>
          </cell>
        </row>
        <row r="175">
          <cell r="A175" t="str">
            <v>MAY</v>
          </cell>
          <cell r="B175">
            <v>36791</v>
          </cell>
          <cell r="C175">
            <v>0</v>
          </cell>
          <cell r="D175">
            <v>0</v>
          </cell>
          <cell r="E175">
            <v>36791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14906</v>
          </cell>
          <cell r="N175">
            <v>0</v>
          </cell>
          <cell r="O175">
            <v>0</v>
          </cell>
          <cell r="P175">
            <v>0</v>
          </cell>
        </row>
        <row r="176">
          <cell r="A176" t="str">
            <v>JUN</v>
          </cell>
          <cell r="B176">
            <v>34978</v>
          </cell>
          <cell r="C176">
            <v>0</v>
          </cell>
          <cell r="D176">
            <v>0</v>
          </cell>
          <cell r="E176">
            <v>34978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14553</v>
          </cell>
          <cell r="N176">
            <v>0</v>
          </cell>
          <cell r="O176">
            <v>0</v>
          </cell>
          <cell r="P176">
            <v>0</v>
          </cell>
        </row>
        <row r="177">
          <cell r="A177" t="str">
            <v>JUL</v>
          </cell>
          <cell r="B177">
            <v>31605</v>
          </cell>
          <cell r="C177">
            <v>0</v>
          </cell>
          <cell r="D177">
            <v>0</v>
          </cell>
          <cell r="E177">
            <v>31605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0</v>
          </cell>
          <cell r="M177">
            <v>12991</v>
          </cell>
          <cell r="N177">
            <v>0</v>
          </cell>
          <cell r="O177">
            <v>0</v>
          </cell>
          <cell r="P177">
            <v>0</v>
          </cell>
        </row>
        <row r="178">
          <cell r="A178" t="str">
            <v>AGO</v>
          </cell>
          <cell r="B178">
            <v>33268</v>
          </cell>
          <cell r="C178">
            <v>0</v>
          </cell>
          <cell r="D178">
            <v>0</v>
          </cell>
          <cell r="E178">
            <v>33268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0</v>
          </cell>
          <cell r="M178">
            <v>13311.24</v>
          </cell>
        </row>
        <row r="179">
          <cell r="A179" t="str">
            <v>SEP</v>
          </cell>
          <cell r="B179">
            <v>30994</v>
          </cell>
          <cell r="C179">
            <v>0</v>
          </cell>
          <cell r="D179">
            <v>0</v>
          </cell>
          <cell r="E179">
            <v>30994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L179">
            <v>0</v>
          </cell>
          <cell r="M179">
            <v>13901</v>
          </cell>
        </row>
        <row r="180">
          <cell r="A180" t="str">
            <v>OCT</v>
          </cell>
          <cell r="B180">
            <v>35351</v>
          </cell>
          <cell r="C180">
            <v>0</v>
          </cell>
          <cell r="D180">
            <v>0</v>
          </cell>
          <cell r="E180">
            <v>35351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L180">
            <v>0</v>
          </cell>
          <cell r="M180">
            <v>16883</v>
          </cell>
        </row>
        <row r="181">
          <cell r="A181" t="str">
            <v>NOV</v>
          </cell>
          <cell r="B181">
            <v>31896</v>
          </cell>
          <cell r="C181">
            <v>0</v>
          </cell>
          <cell r="D181">
            <v>0</v>
          </cell>
          <cell r="E181">
            <v>31896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15816.06</v>
          </cell>
        </row>
        <row r="182">
          <cell r="A182" t="str">
            <v>DIC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15816.06</v>
          </cell>
          <cell r="N182">
            <v>0</v>
          </cell>
          <cell r="O182">
            <v>0</v>
          </cell>
          <cell r="P182">
            <v>0</v>
          </cell>
        </row>
        <row r="183">
          <cell r="A183" t="str">
            <v>TOTAL</v>
          </cell>
          <cell r="B183">
            <v>380446</v>
          </cell>
          <cell r="C183">
            <v>0</v>
          </cell>
          <cell r="D183">
            <v>0</v>
          </cell>
          <cell r="E183">
            <v>380446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168079.22999999998</v>
          </cell>
          <cell r="N183">
            <v>0</v>
          </cell>
          <cell r="O183">
            <v>0</v>
          </cell>
          <cell r="P183">
            <v>0</v>
          </cell>
        </row>
      </sheetData>
      <sheetData sheetId="13" refreshError="1">
        <row r="5">
          <cell r="A5" t="str">
            <v>BULO BULO   -   BBL (N)</v>
          </cell>
          <cell r="R5" t="str">
            <v>PATUJUSAL   -   PJS (N)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  <cell r="R7" t="str">
            <v>MES</v>
          </cell>
          <cell r="S7" t="str">
            <v>PRO-</v>
          </cell>
          <cell r="T7" t="str">
            <v>PET.</v>
          </cell>
          <cell r="U7" t="str">
            <v>DENS.</v>
          </cell>
          <cell r="V7" t="str">
            <v>GASO-</v>
          </cell>
          <cell r="W7" t="str">
            <v>AGUA</v>
          </cell>
          <cell r="X7" t="str">
            <v>PET.</v>
          </cell>
          <cell r="Y7" t="str">
            <v>PRO-</v>
          </cell>
          <cell r="Z7" t="str">
            <v>INYEC-</v>
          </cell>
          <cell r="AA7" t="str">
            <v xml:space="preserve">ENT. </v>
          </cell>
          <cell r="AB7" t="str">
            <v>ENT.</v>
          </cell>
          <cell r="AC7" t="str">
            <v>LICUA-</v>
          </cell>
          <cell r="AD7" t="str">
            <v>GLP</v>
          </cell>
          <cell r="AE7" t="str">
            <v>COM-</v>
          </cell>
          <cell r="AF7" t="str">
            <v>RESI-</v>
          </cell>
          <cell r="AG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MPCM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  <cell r="R8" t="str">
            <v>MPCM</v>
          </cell>
          <cell r="S8" t="str">
            <v>DUC.</v>
          </cell>
          <cell r="T8" t="str">
            <v>COND.</v>
          </cell>
          <cell r="U8" t="str">
            <v>(º API)</v>
          </cell>
          <cell r="V8" t="str">
            <v>LINA</v>
          </cell>
          <cell r="W8" t="str">
            <v>MCD</v>
          </cell>
          <cell r="X8" t="str">
            <v>ENT.</v>
          </cell>
          <cell r="Y8" t="str">
            <v>DUC.</v>
          </cell>
          <cell r="Z8" t="str">
            <v>CION</v>
          </cell>
          <cell r="AA8" t="str">
            <v>GASOD.</v>
          </cell>
          <cell r="AB8" t="str">
            <v>PROC.</v>
          </cell>
          <cell r="AC8" t="str">
            <v>BLES</v>
          </cell>
          <cell r="AD8" t="str">
            <v>MC</v>
          </cell>
          <cell r="AE8" t="str">
            <v>BUST.</v>
          </cell>
          <cell r="AF8" t="str">
            <v>DUAL</v>
          </cell>
          <cell r="AG8" t="str">
            <v>DO</v>
          </cell>
        </row>
        <row r="9">
          <cell r="A9" t="str">
            <v>ENE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 t="str">
            <v>ENE</v>
          </cell>
          <cell r="S9">
            <v>69203</v>
          </cell>
          <cell r="T9">
            <v>69203</v>
          </cell>
          <cell r="U9">
            <v>34.6</v>
          </cell>
          <cell r="V9">
            <v>0</v>
          </cell>
          <cell r="W9">
            <v>10724</v>
          </cell>
          <cell r="X9">
            <v>68106</v>
          </cell>
          <cell r="Y9">
            <v>57471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784</v>
          </cell>
          <cell r="AF9">
            <v>0</v>
          </cell>
          <cell r="AG9">
            <v>56687</v>
          </cell>
        </row>
        <row r="10">
          <cell r="A10" t="str">
            <v>FEB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 t="str">
            <v>FEB</v>
          </cell>
          <cell r="S10">
            <v>56796</v>
          </cell>
          <cell r="T10">
            <v>56796</v>
          </cell>
          <cell r="U10">
            <v>34.6</v>
          </cell>
          <cell r="V10">
            <v>0</v>
          </cell>
          <cell r="W10">
            <v>9774</v>
          </cell>
          <cell r="X10">
            <v>56430</v>
          </cell>
          <cell r="Y10">
            <v>44028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684</v>
          </cell>
          <cell r="AF10">
            <v>0</v>
          </cell>
          <cell r="AG10">
            <v>43344</v>
          </cell>
        </row>
        <row r="11">
          <cell r="A11" t="str">
            <v>MAR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 t="str">
            <v>MAR</v>
          </cell>
          <cell r="S11">
            <v>59462</v>
          </cell>
          <cell r="T11">
            <v>59462</v>
          </cell>
          <cell r="U11">
            <v>34.551612903225802</v>
          </cell>
          <cell r="V11">
            <v>0</v>
          </cell>
          <cell r="W11">
            <v>11574</v>
          </cell>
          <cell r="X11">
            <v>63371</v>
          </cell>
          <cell r="Y11">
            <v>45424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775</v>
          </cell>
          <cell r="AF11">
            <v>0</v>
          </cell>
          <cell r="AG11">
            <v>44649</v>
          </cell>
        </row>
        <row r="12">
          <cell r="A12" t="str">
            <v>ABR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 t="str">
            <v>ABR</v>
          </cell>
          <cell r="S12">
            <v>54584</v>
          </cell>
          <cell r="T12">
            <v>54584</v>
          </cell>
          <cell r="U12">
            <v>34.299999999999997</v>
          </cell>
          <cell r="V12">
            <v>0</v>
          </cell>
          <cell r="W12">
            <v>11096</v>
          </cell>
          <cell r="X12">
            <v>52939</v>
          </cell>
          <cell r="Y12">
            <v>37352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830</v>
          </cell>
          <cell r="AF12">
            <v>0</v>
          </cell>
          <cell r="AG12">
            <v>36522</v>
          </cell>
        </row>
        <row r="13">
          <cell r="A13" t="str">
            <v>MAY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53111</v>
          </cell>
          <cell r="T13">
            <v>53111</v>
          </cell>
          <cell r="U13">
            <v>34.4</v>
          </cell>
          <cell r="V13">
            <v>0</v>
          </cell>
          <cell r="W13">
            <v>12225</v>
          </cell>
          <cell r="X13">
            <v>54845</v>
          </cell>
          <cell r="Y13">
            <v>32470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1460</v>
          </cell>
          <cell r="AF13">
            <v>0</v>
          </cell>
          <cell r="AG13">
            <v>31010</v>
          </cell>
        </row>
        <row r="14">
          <cell r="A14" t="str">
            <v>JUN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47763</v>
          </cell>
          <cell r="T14">
            <v>47763</v>
          </cell>
          <cell r="U14">
            <v>34.5</v>
          </cell>
          <cell r="V14">
            <v>0</v>
          </cell>
          <cell r="W14">
            <v>12792</v>
          </cell>
          <cell r="X14">
            <v>44033</v>
          </cell>
          <cell r="Y14">
            <v>27080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1500</v>
          </cell>
          <cell r="AF14">
            <v>0</v>
          </cell>
          <cell r="AG14">
            <v>25580</v>
          </cell>
        </row>
        <row r="15">
          <cell r="A15" t="str">
            <v>JUL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JUL</v>
          </cell>
          <cell r="S15">
            <v>47450</v>
          </cell>
          <cell r="T15">
            <v>47450</v>
          </cell>
          <cell r="U15">
            <v>34.6</v>
          </cell>
          <cell r="V15">
            <v>0</v>
          </cell>
          <cell r="W15">
            <v>13592</v>
          </cell>
          <cell r="X15">
            <v>46844</v>
          </cell>
          <cell r="Y15">
            <v>25371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1550</v>
          </cell>
          <cell r="AF15">
            <v>0</v>
          </cell>
          <cell r="AG15">
            <v>23821</v>
          </cell>
        </row>
        <row r="16">
          <cell r="A16" t="str">
            <v>AGO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AGO</v>
          </cell>
          <cell r="S16">
            <v>46763</v>
          </cell>
          <cell r="T16">
            <v>46763</v>
          </cell>
          <cell r="U16">
            <v>34.6</v>
          </cell>
          <cell r="V16">
            <v>0</v>
          </cell>
          <cell r="W16">
            <v>14388</v>
          </cell>
          <cell r="X16">
            <v>50531</v>
          </cell>
          <cell r="Y16">
            <v>22839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1550</v>
          </cell>
          <cell r="AF16">
            <v>0</v>
          </cell>
          <cell r="AG16">
            <v>21289</v>
          </cell>
        </row>
        <row r="17">
          <cell r="A17" t="str">
            <v>SEP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 t="str">
            <v>SEP</v>
          </cell>
          <cell r="S17">
            <v>64766</v>
          </cell>
          <cell r="T17">
            <v>64766</v>
          </cell>
          <cell r="U17">
            <v>34.5</v>
          </cell>
          <cell r="V17">
            <v>0</v>
          </cell>
          <cell r="W17">
            <v>14154</v>
          </cell>
          <cell r="X17">
            <v>60237</v>
          </cell>
          <cell r="Y17">
            <v>28609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1500</v>
          </cell>
          <cell r="AF17">
            <v>0</v>
          </cell>
          <cell r="AG17">
            <v>27109</v>
          </cell>
        </row>
        <row r="18">
          <cell r="A18" t="str">
            <v>OCT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 t="str">
            <v>OCT</v>
          </cell>
          <cell r="S18">
            <v>73170</v>
          </cell>
          <cell r="T18">
            <v>73170</v>
          </cell>
          <cell r="U18">
            <v>34.5</v>
          </cell>
          <cell r="V18">
            <v>0</v>
          </cell>
          <cell r="W18">
            <v>18240</v>
          </cell>
          <cell r="X18">
            <v>71101</v>
          </cell>
          <cell r="Y18">
            <v>39087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1550</v>
          </cell>
          <cell r="AF18">
            <v>0</v>
          </cell>
          <cell r="AG18">
            <v>37537</v>
          </cell>
        </row>
        <row r="19">
          <cell r="A19" t="str">
            <v>NOV</v>
          </cell>
          <cell r="B19">
            <v>0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 t="str">
            <v>NOV</v>
          </cell>
          <cell r="S19">
            <v>72008</v>
          </cell>
          <cell r="T19">
            <v>72008</v>
          </cell>
          <cell r="U19">
            <v>34.299999999999997</v>
          </cell>
          <cell r="V19">
            <v>0</v>
          </cell>
          <cell r="W19">
            <v>58.1</v>
          </cell>
          <cell r="X19">
            <v>78514</v>
          </cell>
          <cell r="Y19">
            <v>41661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1750</v>
          </cell>
          <cell r="AF19">
            <v>0</v>
          </cell>
          <cell r="AG19">
            <v>39911</v>
          </cell>
        </row>
        <row r="20">
          <cell r="A20" t="str">
            <v>DIC</v>
          </cell>
          <cell r="B20">
            <v>0</v>
          </cell>
          <cell r="C20" t="str">
            <v>E</v>
          </cell>
          <cell r="D20">
            <v>15351</v>
          </cell>
          <cell r="E20">
            <v>495.19354838709677</v>
          </cell>
          <cell r="F20">
            <v>14061</v>
          </cell>
          <cell r="G20">
            <v>502.17857142857144</v>
          </cell>
          <cell r="H20">
            <v>0</v>
          </cell>
          <cell r="I20">
            <v>486.61290322580646</v>
          </cell>
          <cell r="J20">
            <v>15400</v>
          </cell>
          <cell r="K20">
            <v>513.33333333333337</v>
          </cell>
          <cell r="L20">
            <v>16818</v>
          </cell>
          <cell r="M20">
            <v>542.51612903225805</v>
          </cell>
          <cell r="N20">
            <v>15698</v>
          </cell>
          <cell r="O20">
            <v>523.26666666666665</v>
          </cell>
          <cell r="P20">
            <v>19357</v>
          </cell>
          <cell r="R20" t="str">
            <v>DIC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41661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1750</v>
          </cell>
          <cell r="AF20">
            <v>0</v>
          </cell>
          <cell r="AG20">
            <v>39911</v>
          </cell>
        </row>
        <row r="21">
          <cell r="A21" t="str">
            <v>TOTAL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 t="str">
            <v>TOTAL</v>
          </cell>
          <cell r="S21">
            <v>645076</v>
          </cell>
          <cell r="T21">
            <v>645076</v>
          </cell>
          <cell r="U21">
            <v>31.620967741935488</v>
          </cell>
          <cell r="V21">
            <v>0</v>
          </cell>
          <cell r="W21">
            <v>128617.1</v>
          </cell>
          <cell r="X21">
            <v>646951</v>
          </cell>
          <cell r="Y21">
            <v>443053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15683</v>
          </cell>
          <cell r="AF21">
            <v>0</v>
          </cell>
          <cell r="AG21">
            <v>427370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1460</v>
          </cell>
          <cell r="M22">
            <v>47.096774193548384</v>
          </cell>
          <cell r="N22">
            <v>1500</v>
          </cell>
          <cell r="O22">
            <v>50</v>
          </cell>
          <cell r="P22">
            <v>1550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>
            <v>5760.6284112813537</v>
          </cell>
          <cell r="W22">
            <v>185.8267229445598</v>
          </cell>
          <cell r="X22">
            <v>1637.8573344444874</v>
          </cell>
          <cell r="Y22">
            <v>54.595244481482915</v>
          </cell>
          <cell r="Z22">
            <v>723.90330208552768</v>
          </cell>
          <cell r="AA22">
            <v>23.351719422113796</v>
          </cell>
          <cell r="AB22" t="e">
            <v>#REF!</v>
          </cell>
          <cell r="AC22" t="e">
            <v>#REF!</v>
          </cell>
        </row>
        <row r="23">
          <cell r="A23" t="str">
            <v>BUENA VISTA  -   BVT (N)</v>
          </cell>
          <cell r="B23" t="str">
            <v>VIBORA</v>
          </cell>
          <cell r="C23" t="str">
            <v>E</v>
          </cell>
          <cell r="D23">
            <v>37733</v>
          </cell>
          <cell r="E23">
            <v>1217.1935483870968</v>
          </cell>
          <cell r="F23">
            <v>30234</v>
          </cell>
          <cell r="G23">
            <v>1079.7857142857142</v>
          </cell>
          <cell r="H23">
            <v>32945</v>
          </cell>
          <cell r="I23">
            <v>1062.741935483871</v>
          </cell>
          <cell r="J23">
            <v>31074</v>
          </cell>
          <cell r="K23">
            <v>1035.8</v>
          </cell>
          <cell r="L23">
            <v>32577</v>
          </cell>
          <cell r="M23">
            <v>1050.8709677419354</v>
          </cell>
          <cell r="N23">
            <v>36421</v>
          </cell>
          <cell r="O23">
            <v>1214.0333333333333</v>
          </cell>
          <cell r="P23">
            <v>38385</v>
          </cell>
          <cell r="R23" t="str">
            <v>SAN  ROQUE   -   SNQ (N)</v>
          </cell>
          <cell r="S23" t="e">
            <v>#REF!</v>
          </cell>
          <cell r="T23" t="e">
            <v>#REF!</v>
          </cell>
          <cell r="U23" t="e">
            <v>#REF!</v>
          </cell>
          <cell r="V23">
            <v>11021</v>
          </cell>
          <cell r="W23">
            <v>355.51612903225805</v>
          </cell>
          <cell r="X23">
            <v>4328</v>
          </cell>
          <cell r="Y23">
            <v>144.26666666666668</v>
          </cell>
          <cell r="Z23">
            <v>4551</v>
          </cell>
          <cell r="AA23">
            <v>146.80645161290323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 t="str">
            <v>L I Q U I D O S  EN BBLS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40044</v>
          </cell>
          <cell r="Y24" t="str">
            <v>G A S    EN    MPC</v>
          </cell>
          <cell r="Z24">
            <v>43740</v>
          </cell>
          <cell r="AA24">
            <v>1410.9677419354839</v>
          </cell>
          <cell r="AB24">
            <v>629866</v>
          </cell>
          <cell r="AC24">
            <v>1725.6602739726027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  <cell r="R25" t="str">
            <v>MES</v>
          </cell>
          <cell r="S25" t="str">
            <v>PRO-</v>
          </cell>
          <cell r="T25" t="str">
            <v>PET.</v>
          </cell>
          <cell r="U25" t="str">
            <v>DENS.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str">
            <v>ENT.</v>
          </cell>
          <cell r="AC25" t="str">
            <v>LICUA-</v>
          </cell>
          <cell r="AD25" t="str">
            <v>GLP</v>
          </cell>
          <cell r="AE25" t="str">
            <v>COM-</v>
          </cell>
          <cell r="AF25" t="str">
            <v>RESI-</v>
          </cell>
          <cell r="AG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F26">
            <v>605.47694589016419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  <cell r="R26" t="e">
            <v>#REF!</v>
          </cell>
          <cell r="S26" t="str">
            <v>DUC.</v>
          </cell>
          <cell r="T26" t="str">
            <v>COND.</v>
          </cell>
          <cell r="U26" t="str">
            <v>(º API)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str">
            <v>PROC.</v>
          </cell>
          <cell r="AC26" t="str">
            <v>BLES</v>
          </cell>
          <cell r="AD26" t="str">
            <v>MC</v>
          </cell>
          <cell r="AE26" t="str">
            <v>BUST.</v>
          </cell>
          <cell r="AF26" t="str">
            <v>DUAL</v>
          </cell>
          <cell r="AG26" t="str">
            <v>DO</v>
          </cell>
        </row>
        <row r="27">
          <cell r="A27" t="str">
            <v>ENE</v>
          </cell>
          <cell r="B27">
            <v>486</v>
          </cell>
          <cell r="C27">
            <v>486</v>
          </cell>
          <cell r="D27">
            <v>45.5</v>
          </cell>
          <cell r="E27">
            <v>0</v>
          </cell>
          <cell r="F27">
            <v>77</v>
          </cell>
          <cell r="G27">
            <v>279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 t="str">
            <v>ENE</v>
          </cell>
          <cell r="S27">
            <v>17023</v>
          </cell>
          <cell r="T27">
            <v>15151</v>
          </cell>
          <cell r="U27">
            <v>67.599999999999994</v>
          </cell>
          <cell r="V27">
            <v>1872</v>
          </cell>
          <cell r="W27">
            <v>1251</v>
          </cell>
          <cell r="X27">
            <v>18963</v>
          </cell>
          <cell r="Y27">
            <v>641915.00000000012</v>
          </cell>
          <cell r="Z27">
            <v>0</v>
          </cell>
          <cell r="AA27">
            <v>633756.80000000005</v>
          </cell>
          <cell r="AB27">
            <v>0</v>
          </cell>
          <cell r="AC27">
            <v>2195.1</v>
          </cell>
          <cell r="AD27">
            <v>0</v>
          </cell>
          <cell r="AE27">
            <v>3321.8</v>
          </cell>
          <cell r="AF27">
            <v>0</v>
          </cell>
          <cell r="AG27">
            <v>2641.3</v>
          </cell>
        </row>
        <row r="28">
          <cell r="A28" t="str">
            <v>FEB</v>
          </cell>
          <cell r="B28">
            <v>262</v>
          </cell>
          <cell r="C28">
            <v>262</v>
          </cell>
          <cell r="D28">
            <v>45.7</v>
          </cell>
          <cell r="E28">
            <v>0</v>
          </cell>
          <cell r="F28">
            <v>56</v>
          </cell>
          <cell r="G28">
            <v>259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 t="str">
            <v>FEB</v>
          </cell>
          <cell r="S28">
            <v>16879</v>
          </cell>
          <cell r="T28">
            <v>14252</v>
          </cell>
          <cell r="U28">
            <v>69.3</v>
          </cell>
          <cell r="V28">
            <v>2627</v>
          </cell>
          <cell r="W28">
            <v>1871</v>
          </cell>
          <cell r="X28">
            <v>14555</v>
          </cell>
          <cell r="Y28">
            <v>660472</v>
          </cell>
          <cell r="Z28">
            <v>0</v>
          </cell>
          <cell r="AA28">
            <v>645572</v>
          </cell>
          <cell r="AB28">
            <v>0</v>
          </cell>
          <cell r="AC28">
            <v>6134</v>
          </cell>
          <cell r="AD28">
            <v>0</v>
          </cell>
          <cell r="AE28">
            <v>7187</v>
          </cell>
          <cell r="AF28">
            <v>0</v>
          </cell>
          <cell r="AG28">
            <v>1579</v>
          </cell>
        </row>
        <row r="29">
          <cell r="A29" t="str">
            <v>MAR</v>
          </cell>
          <cell r="B29">
            <v>363</v>
          </cell>
          <cell r="C29">
            <v>363</v>
          </cell>
          <cell r="D29">
            <v>46.296774193548394</v>
          </cell>
          <cell r="E29">
            <v>0</v>
          </cell>
          <cell r="F29">
            <v>64</v>
          </cell>
          <cell r="G29">
            <v>350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 t="str">
            <v>MAR</v>
          </cell>
          <cell r="S29">
            <v>18909</v>
          </cell>
          <cell r="T29">
            <v>16483</v>
          </cell>
          <cell r="U29">
            <v>69.7</v>
          </cell>
          <cell r="V29">
            <v>2426</v>
          </cell>
          <cell r="W29">
            <v>2186</v>
          </cell>
          <cell r="X29">
            <v>19651</v>
          </cell>
          <cell r="Y29">
            <v>790841</v>
          </cell>
          <cell r="Z29">
            <v>0</v>
          </cell>
          <cell r="AA29">
            <v>773054</v>
          </cell>
          <cell r="AB29">
            <v>0</v>
          </cell>
          <cell r="AC29">
            <v>3857</v>
          </cell>
          <cell r="AD29">
            <v>0</v>
          </cell>
          <cell r="AE29">
            <v>5118</v>
          </cell>
          <cell r="AF29">
            <v>0</v>
          </cell>
          <cell r="AG29">
            <v>8812</v>
          </cell>
        </row>
        <row r="30">
          <cell r="A30" t="str">
            <v>ABR</v>
          </cell>
          <cell r="B30">
            <v>429</v>
          </cell>
          <cell r="C30">
            <v>429</v>
          </cell>
          <cell r="D30">
            <v>46.5</v>
          </cell>
          <cell r="E30">
            <v>0</v>
          </cell>
          <cell r="F30">
            <v>59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 t="str">
            <v>ABR</v>
          </cell>
          <cell r="S30">
            <v>16337</v>
          </cell>
          <cell r="T30">
            <v>14052</v>
          </cell>
          <cell r="U30">
            <v>69.7</v>
          </cell>
          <cell r="V30">
            <v>2285</v>
          </cell>
          <cell r="W30">
            <v>1815</v>
          </cell>
          <cell r="X30">
            <v>16949</v>
          </cell>
          <cell r="Y30">
            <v>585418</v>
          </cell>
          <cell r="Z30">
            <v>0</v>
          </cell>
          <cell r="AA30">
            <v>574476</v>
          </cell>
          <cell r="AB30">
            <v>0</v>
          </cell>
          <cell r="AC30">
            <v>4717</v>
          </cell>
          <cell r="AD30">
            <v>0</v>
          </cell>
          <cell r="AE30">
            <v>4225</v>
          </cell>
          <cell r="AF30">
            <v>0</v>
          </cell>
          <cell r="AG30">
            <v>2000</v>
          </cell>
        </row>
        <row r="31">
          <cell r="A31" t="str">
            <v>MAY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886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 t="str">
            <v>MAY</v>
          </cell>
          <cell r="S31">
            <v>18524</v>
          </cell>
          <cell r="T31">
            <v>15906</v>
          </cell>
          <cell r="U31">
            <v>70.900000000000006</v>
          </cell>
          <cell r="V31">
            <v>2618</v>
          </cell>
          <cell r="W31">
            <v>2088</v>
          </cell>
          <cell r="X31">
            <v>16910</v>
          </cell>
          <cell r="Y31">
            <v>722309</v>
          </cell>
          <cell r="Z31">
            <v>0</v>
          </cell>
          <cell r="AA31">
            <v>694463</v>
          </cell>
          <cell r="AB31">
            <v>0</v>
          </cell>
          <cell r="AC31">
            <v>5345</v>
          </cell>
          <cell r="AD31">
            <v>0</v>
          </cell>
          <cell r="AE31">
            <v>5831</v>
          </cell>
          <cell r="AF31">
            <v>0</v>
          </cell>
          <cell r="AG31">
            <v>16670</v>
          </cell>
        </row>
        <row r="32">
          <cell r="A32" t="str">
            <v>JUN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 t="str">
            <v>JUN</v>
          </cell>
          <cell r="S32">
            <v>18861</v>
          </cell>
          <cell r="T32">
            <v>15934</v>
          </cell>
          <cell r="U32">
            <v>71.900000000000006</v>
          </cell>
          <cell r="V32">
            <v>2927</v>
          </cell>
          <cell r="W32">
            <v>2255</v>
          </cell>
          <cell r="X32">
            <v>19925</v>
          </cell>
          <cell r="Y32">
            <v>760796</v>
          </cell>
          <cell r="Z32">
            <v>0</v>
          </cell>
          <cell r="AA32">
            <v>742365</v>
          </cell>
          <cell r="AB32">
            <v>0</v>
          </cell>
          <cell r="AC32">
            <v>4070</v>
          </cell>
          <cell r="AD32">
            <v>0</v>
          </cell>
          <cell r="AE32">
            <v>6489</v>
          </cell>
          <cell r="AF32">
            <v>0</v>
          </cell>
          <cell r="AG32">
            <v>7872</v>
          </cell>
        </row>
        <row r="33">
          <cell r="A33" t="str">
            <v>JUL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 t="str">
            <v>JUL</v>
          </cell>
          <cell r="S33">
            <v>20231</v>
          </cell>
          <cell r="T33">
            <v>16906</v>
          </cell>
          <cell r="U33">
            <v>72.3</v>
          </cell>
          <cell r="V33">
            <v>3325</v>
          </cell>
          <cell r="W33">
            <v>2331</v>
          </cell>
          <cell r="X33">
            <v>18000</v>
          </cell>
          <cell r="Y33">
            <v>827568</v>
          </cell>
          <cell r="Z33">
            <v>0</v>
          </cell>
          <cell r="AA33">
            <v>818352</v>
          </cell>
          <cell r="AB33">
            <v>0</v>
          </cell>
          <cell r="AC33">
            <v>3078</v>
          </cell>
          <cell r="AD33">
            <v>0</v>
          </cell>
          <cell r="AE33">
            <v>6138</v>
          </cell>
          <cell r="AF33">
            <v>0</v>
          </cell>
          <cell r="AG33">
            <v>0</v>
          </cell>
        </row>
        <row r="34">
          <cell r="A34" t="str">
            <v>AGO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 t="str">
            <v>AGO</v>
          </cell>
          <cell r="S34">
            <v>20521</v>
          </cell>
          <cell r="T34">
            <v>16973</v>
          </cell>
          <cell r="U34">
            <v>72.099999999999994</v>
          </cell>
          <cell r="V34">
            <v>3548</v>
          </cell>
          <cell r="W34">
            <v>2576</v>
          </cell>
          <cell r="X34">
            <v>20394</v>
          </cell>
          <cell r="Y34">
            <v>865266</v>
          </cell>
          <cell r="Z34">
            <v>0</v>
          </cell>
          <cell r="AA34">
            <v>847350</v>
          </cell>
          <cell r="AB34">
            <v>0</v>
          </cell>
          <cell r="AC34">
            <v>4933</v>
          </cell>
          <cell r="AD34">
            <v>0</v>
          </cell>
          <cell r="AE34">
            <v>6162</v>
          </cell>
          <cell r="AF34">
            <v>0</v>
          </cell>
          <cell r="AG34">
            <v>6821</v>
          </cell>
        </row>
        <row r="35">
          <cell r="A35" t="str">
            <v>SEP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 t="str">
            <v>SEP</v>
          </cell>
          <cell r="S35">
            <v>19059</v>
          </cell>
          <cell r="T35">
            <v>15525</v>
          </cell>
          <cell r="U35">
            <v>70.2</v>
          </cell>
          <cell r="V35">
            <v>3534</v>
          </cell>
          <cell r="W35">
            <v>2664</v>
          </cell>
          <cell r="X35">
            <v>20871</v>
          </cell>
          <cell r="Y35">
            <v>828320</v>
          </cell>
          <cell r="Z35">
            <v>0</v>
          </cell>
          <cell r="AA35">
            <v>803639</v>
          </cell>
          <cell r="AB35">
            <v>0</v>
          </cell>
          <cell r="AC35">
            <v>4912</v>
          </cell>
          <cell r="AD35">
            <v>0</v>
          </cell>
          <cell r="AE35">
            <v>4216</v>
          </cell>
          <cell r="AF35">
            <v>0</v>
          </cell>
          <cell r="AG35">
            <v>15553</v>
          </cell>
        </row>
        <row r="36">
          <cell r="A36" t="str">
            <v>OCT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 t="str">
            <v>OCT</v>
          </cell>
          <cell r="S36">
            <v>17493</v>
          </cell>
          <cell r="T36">
            <v>14931</v>
          </cell>
          <cell r="U36">
            <v>68.900000000000006</v>
          </cell>
          <cell r="V36">
            <v>2562</v>
          </cell>
          <cell r="W36">
            <v>3857</v>
          </cell>
          <cell r="X36">
            <v>17728</v>
          </cell>
          <cell r="Y36">
            <v>789636</v>
          </cell>
          <cell r="Z36">
            <v>0</v>
          </cell>
          <cell r="AA36">
            <v>780975</v>
          </cell>
          <cell r="AB36">
            <v>0</v>
          </cell>
          <cell r="AC36">
            <v>3936</v>
          </cell>
          <cell r="AD36">
            <v>0</v>
          </cell>
          <cell r="AE36">
            <v>4342</v>
          </cell>
          <cell r="AF36">
            <v>0</v>
          </cell>
          <cell r="AG36">
            <v>383</v>
          </cell>
        </row>
        <row r="37">
          <cell r="A37" t="str">
            <v>NOV</v>
          </cell>
          <cell r="B37">
            <v>0</v>
          </cell>
          <cell r="C37" t="str">
            <v>N</v>
          </cell>
          <cell r="D37">
            <v>774</v>
          </cell>
          <cell r="E37">
            <v>24.967741935483872</v>
          </cell>
          <cell r="F37">
            <v>697</v>
          </cell>
          <cell r="G37">
            <v>24.892857142857142</v>
          </cell>
          <cell r="H37">
            <v>0</v>
          </cell>
          <cell r="I37">
            <v>25.29032258064516</v>
          </cell>
          <cell r="J37">
            <v>727</v>
          </cell>
          <cell r="K37">
            <v>24.233333333333334</v>
          </cell>
          <cell r="L37">
            <v>808</v>
          </cell>
          <cell r="M37">
            <v>26.06451612903226</v>
          </cell>
          <cell r="N37">
            <v>772</v>
          </cell>
          <cell r="O37">
            <v>25.733333333333334</v>
          </cell>
          <cell r="P37">
            <v>788</v>
          </cell>
          <cell r="R37" t="str">
            <v>NOV</v>
          </cell>
          <cell r="S37">
            <v>15886</v>
          </cell>
          <cell r="T37">
            <v>13171</v>
          </cell>
          <cell r="U37">
            <v>69.099999999999994</v>
          </cell>
          <cell r="V37">
            <v>2715</v>
          </cell>
          <cell r="W37">
            <v>4085</v>
          </cell>
          <cell r="X37">
            <v>16279</v>
          </cell>
          <cell r="Y37">
            <v>675136</v>
          </cell>
          <cell r="Z37">
            <v>0</v>
          </cell>
          <cell r="AA37">
            <v>592278</v>
          </cell>
          <cell r="AB37">
            <v>0</v>
          </cell>
          <cell r="AC37">
            <v>4454</v>
          </cell>
          <cell r="AD37">
            <v>0</v>
          </cell>
          <cell r="AE37">
            <v>5613</v>
          </cell>
          <cell r="AF37">
            <v>0</v>
          </cell>
          <cell r="AG37">
            <v>72791</v>
          </cell>
        </row>
        <row r="38">
          <cell r="A38" t="str">
            <v>DIC</v>
          </cell>
          <cell r="B38">
            <v>0</v>
          </cell>
          <cell r="C38" t="str">
            <v>N</v>
          </cell>
          <cell r="D38">
            <v>905</v>
          </cell>
          <cell r="E38">
            <v>29.193548387096776</v>
          </cell>
          <cell r="F38">
            <v>850</v>
          </cell>
          <cell r="G38">
            <v>30.357142857142858</v>
          </cell>
          <cell r="H38">
            <v>0</v>
          </cell>
          <cell r="I38">
            <v>30.387096774193548</v>
          </cell>
          <cell r="J38">
            <v>860</v>
          </cell>
          <cell r="K38">
            <v>28.666666666666668</v>
          </cell>
          <cell r="L38">
            <v>905</v>
          </cell>
          <cell r="M38">
            <v>29.193548387096776</v>
          </cell>
          <cell r="N38">
            <v>895</v>
          </cell>
          <cell r="O38">
            <v>29.833333333333332</v>
          </cell>
          <cell r="P38">
            <v>910</v>
          </cell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675136</v>
          </cell>
          <cell r="Z38">
            <v>0</v>
          </cell>
          <cell r="AA38">
            <v>592278</v>
          </cell>
          <cell r="AB38">
            <v>0</v>
          </cell>
          <cell r="AC38">
            <v>4454</v>
          </cell>
          <cell r="AD38">
            <v>0</v>
          </cell>
          <cell r="AE38">
            <v>5613</v>
          </cell>
          <cell r="AF38">
            <v>0</v>
          </cell>
          <cell r="AG38">
            <v>72791</v>
          </cell>
        </row>
        <row r="39">
          <cell r="A39" t="str">
            <v>TOTAL</v>
          </cell>
          <cell r="B39">
            <v>1540</v>
          </cell>
          <cell r="C39">
            <v>1540</v>
          </cell>
          <cell r="D39">
            <v>45.999193548387098</v>
          </cell>
          <cell r="E39">
            <v>0</v>
          </cell>
          <cell r="F39">
            <v>256</v>
          </cell>
          <cell r="G39">
            <v>1774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 t="str">
            <v>TOTAL</v>
          </cell>
          <cell r="S39">
            <v>199723</v>
          </cell>
          <cell r="T39">
            <v>169284</v>
          </cell>
          <cell r="U39">
            <v>64.308333333333323</v>
          </cell>
          <cell r="V39">
            <v>30439</v>
          </cell>
          <cell r="W39">
            <v>26979</v>
          </cell>
          <cell r="X39">
            <v>200225</v>
          </cell>
          <cell r="Y39">
            <v>8822813</v>
          </cell>
          <cell r="Z39">
            <v>0</v>
          </cell>
          <cell r="AA39">
            <v>8498558.8000000007</v>
          </cell>
          <cell r="AB39">
            <v>0</v>
          </cell>
          <cell r="AC39">
            <v>52085.1</v>
          </cell>
          <cell r="AD39">
            <v>0</v>
          </cell>
          <cell r="AE39">
            <v>64255.8</v>
          </cell>
          <cell r="AF39">
            <v>0</v>
          </cell>
          <cell r="AG39">
            <v>207913.3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  <cell r="R40">
            <v>8901</v>
          </cell>
          <cell r="S40">
            <v>287.12903225806451</v>
          </cell>
          <cell r="T40">
            <v>8608</v>
          </cell>
          <cell r="U40">
            <v>286.93333333333334</v>
          </cell>
          <cell r="V40">
            <v>8811</v>
          </cell>
          <cell r="W40">
            <v>284.22580645161293</v>
          </cell>
          <cell r="X40">
            <v>63064</v>
          </cell>
          <cell r="Y40">
            <v>2102.1333333333332</v>
          </cell>
          <cell r="Z40">
            <v>46366</v>
          </cell>
          <cell r="AA40">
            <v>1495.6774193548388</v>
          </cell>
          <cell r="AB40">
            <v>86759</v>
          </cell>
          <cell r="AC40">
            <v>259.75748502994014</v>
          </cell>
        </row>
        <row r="41">
          <cell r="A41" t="str">
            <v>CARRASCO   -   CRC (E)</v>
          </cell>
          <cell r="B41" t="str">
            <v>PATUJUSAL</v>
          </cell>
          <cell r="C41" t="str">
            <v>N</v>
          </cell>
          <cell r="D41">
            <v>784</v>
          </cell>
          <cell r="E41">
            <v>25.29032258064516</v>
          </cell>
          <cell r="F41">
            <v>684</v>
          </cell>
          <cell r="G41">
            <v>24.428571428571427</v>
          </cell>
          <cell r="H41">
            <v>775</v>
          </cell>
          <cell r="I41">
            <v>25</v>
          </cell>
          <cell r="J41">
            <v>830</v>
          </cell>
          <cell r="K41">
            <v>27.666666666666668</v>
          </cell>
          <cell r="L41">
            <v>1460</v>
          </cell>
          <cell r="M41">
            <v>47.096774193548384</v>
          </cell>
          <cell r="N41">
            <v>1500</v>
          </cell>
          <cell r="O41">
            <v>50</v>
          </cell>
          <cell r="P41">
            <v>1550</v>
          </cell>
          <cell r="R41" t="str">
            <v>SAN ROQUE   -   PLANTA</v>
          </cell>
          <cell r="S41" t="e">
            <v>#REF!</v>
          </cell>
          <cell r="T41" t="e">
            <v>#REF!</v>
          </cell>
          <cell r="U41" t="e">
            <v>#REF!</v>
          </cell>
          <cell r="V41">
            <v>37537</v>
          </cell>
          <cell r="W41">
            <v>1210.8709677419354</v>
          </cell>
          <cell r="X41">
            <v>8659</v>
          </cell>
          <cell r="Y41">
            <v>288.63333333333333</v>
          </cell>
          <cell r="Z41">
            <v>8932</v>
          </cell>
          <cell r="AA41">
            <v>288.12903225806451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D42">
            <v>3321.8</v>
          </cell>
          <cell r="E42">
            <v>107.15483870967742</v>
          </cell>
          <cell r="F42">
            <v>7187</v>
          </cell>
          <cell r="G42">
            <v>256.67857142857144</v>
          </cell>
          <cell r="H42" t="str">
            <v>G A S    EN    MPC</v>
          </cell>
          <cell r="I42">
            <v>165.09677419354838</v>
          </cell>
          <cell r="J42">
            <v>4225</v>
          </cell>
          <cell r="K42">
            <v>140.83333333333334</v>
          </cell>
          <cell r="L42">
            <v>5831</v>
          </cell>
          <cell r="M42">
            <v>188.09677419354838</v>
          </cell>
          <cell r="N42">
            <v>6489</v>
          </cell>
          <cell r="O42">
            <v>216.3</v>
          </cell>
          <cell r="P42">
            <v>6138</v>
          </cell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V42">
            <v>383</v>
          </cell>
          <cell r="W42">
            <v>12.35483870967742</v>
          </cell>
          <cell r="X42">
            <v>39911</v>
          </cell>
          <cell r="Y42" t="str">
            <v>G A S    EN    MPC</v>
          </cell>
          <cell r="Z42">
            <v>42188</v>
          </cell>
          <cell r="AA42">
            <v>1360.9032258064517</v>
          </cell>
          <cell r="AB42" t="e">
            <v>#REF!</v>
          </cell>
          <cell r="AC42" t="e">
            <v>#REF!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  <cell r="AD43" t="str">
            <v>GLP</v>
          </cell>
          <cell r="AE43" t="str">
            <v>COM-</v>
          </cell>
          <cell r="AF43" t="str">
            <v>RESI-</v>
          </cell>
          <cell r="AG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95027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  <cell r="R44" t="e">
            <v>#REF!</v>
          </cell>
          <cell r="S44" t="str">
            <v>DUC.</v>
          </cell>
          <cell r="T44" t="str">
            <v>COND.</v>
          </cell>
          <cell r="U44" t="str">
            <v>(º API)</v>
          </cell>
          <cell r="V44" t="str">
            <v>LINA</v>
          </cell>
          <cell r="W44">
            <v>2302.0645161290322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str">
            <v>PROC.</v>
          </cell>
          <cell r="AC44" t="str">
            <v>BLES</v>
          </cell>
          <cell r="AD44" t="str">
            <v>MC</v>
          </cell>
          <cell r="AE44" t="str">
            <v>BUST.</v>
          </cell>
          <cell r="AF44" t="str">
            <v>DUAL</v>
          </cell>
          <cell r="AG44" t="str">
            <v>DO</v>
          </cell>
        </row>
        <row r="45">
          <cell r="A45" t="str">
            <v>ENE</v>
          </cell>
          <cell r="B45">
            <v>128846</v>
          </cell>
          <cell r="C45">
            <v>117667</v>
          </cell>
          <cell r="D45">
            <v>60</v>
          </cell>
          <cell r="E45">
            <v>11179</v>
          </cell>
          <cell r="F45">
            <v>12286</v>
          </cell>
          <cell r="G45">
            <v>128099</v>
          </cell>
          <cell r="H45">
            <v>1771223.03</v>
          </cell>
          <cell r="I45">
            <v>0</v>
          </cell>
          <cell r="J45">
            <v>1367720.63</v>
          </cell>
          <cell r="K45">
            <v>0</v>
          </cell>
          <cell r="L45">
            <v>80315.3</v>
          </cell>
          <cell r="M45">
            <v>7958.6</v>
          </cell>
          <cell r="N45">
            <v>47453.3</v>
          </cell>
          <cell r="O45">
            <v>0</v>
          </cell>
          <cell r="P45">
            <v>275733.8</v>
          </cell>
          <cell r="R45" t="str">
            <v>ENE</v>
          </cell>
          <cell r="S45">
            <v>1872</v>
          </cell>
          <cell r="T45">
            <v>0</v>
          </cell>
          <cell r="U45">
            <v>0</v>
          </cell>
          <cell r="V45">
            <v>1872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A46" t="str">
            <v>FEB</v>
          </cell>
          <cell r="B46">
            <v>121991</v>
          </cell>
          <cell r="C46">
            <v>112689</v>
          </cell>
          <cell r="D46">
            <v>58.5</v>
          </cell>
          <cell r="E46">
            <v>9302</v>
          </cell>
          <cell r="F46">
            <v>10963</v>
          </cell>
          <cell r="G46">
            <v>120334</v>
          </cell>
          <cell r="H46">
            <v>1679103</v>
          </cell>
          <cell r="I46">
            <v>0</v>
          </cell>
          <cell r="J46">
            <v>1249602</v>
          </cell>
          <cell r="K46">
            <v>0</v>
          </cell>
          <cell r="L46">
            <v>71929</v>
          </cell>
          <cell r="M46">
            <v>7018.4</v>
          </cell>
          <cell r="N46">
            <v>42405</v>
          </cell>
          <cell r="O46">
            <v>0</v>
          </cell>
          <cell r="P46">
            <v>315167</v>
          </cell>
          <cell r="R46" t="str">
            <v>FEB</v>
          </cell>
          <cell r="S46">
            <v>2627</v>
          </cell>
          <cell r="T46">
            <v>0</v>
          </cell>
          <cell r="U46">
            <v>0</v>
          </cell>
          <cell r="V46">
            <v>2627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659552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MAR</v>
          </cell>
          <cell r="B47">
            <v>128711.77</v>
          </cell>
          <cell r="C47">
            <v>117355</v>
          </cell>
          <cell r="D47">
            <v>59.567741935483852</v>
          </cell>
          <cell r="E47">
            <v>11356.77</v>
          </cell>
          <cell r="F47">
            <v>11715</v>
          </cell>
          <cell r="G47">
            <v>130973</v>
          </cell>
          <cell r="H47">
            <v>1783254</v>
          </cell>
          <cell r="I47">
            <v>0</v>
          </cell>
          <cell r="J47">
            <v>1395280</v>
          </cell>
          <cell r="K47">
            <v>0</v>
          </cell>
          <cell r="L47">
            <v>86911</v>
          </cell>
          <cell r="M47">
            <v>8561.56</v>
          </cell>
          <cell r="N47">
            <v>47890</v>
          </cell>
          <cell r="O47">
            <v>0</v>
          </cell>
          <cell r="P47">
            <v>253173</v>
          </cell>
          <cell r="R47" t="str">
            <v>MAR</v>
          </cell>
          <cell r="S47">
            <v>2426</v>
          </cell>
          <cell r="T47">
            <v>0</v>
          </cell>
          <cell r="U47">
            <v>0</v>
          </cell>
          <cell r="V47">
            <v>2426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ABR</v>
          </cell>
          <cell r="B48">
            <v>120945.41</v>
          </cell>
          <cell r="C48">
            <v>111495</v>
          </cell>
          <cell r="D48">
            <v>60.4</v>
          </cell>
          <cell r="E48">
            <v>9450.41</v>
          </cell>
          <cell r="F48">
            <v>7758</v>
          </cell>
          <cell r="G48">
            <v>120084</v>
          </cell>
          <cell r="H48">
            <v>1679534</v>
          </cell>
          <cell r="I48">
            <v>0</v>
          </cell>
          <cell r="J48">
            <v>1313861</v>
          </cell>
          <cell r="K48">
            <v>0</v>
          </cell>
          <cell r="L48">
            <v>68277</v>
          </cell>
          <cell r="M48">
            <v>5481.28</v>
          </cell>
          <cell r="N48">
            <v>41980</v>
          </cell>
          <cell r="O48">
            <v>0</v>
          </cell>
          <cell r="P48">
            <v>255416</v>
          </cell>
          <cell r="R48" t="str">
            <v>ABR</v>
          </cell>
          <cell r="S48">
            <v>2285</v>
          </cell>
          <cell r="T48">
            <v>0</v>
          </cell>
          <cell r="U48">
            <v>0</v>
          </cell>
          <cell r="V48">
            <v>2285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MAY</v>
          </cell>
          <cell r="B49">
            <v>129669.99557945403</v>
          </cell>
          <cell r="C49">
            <v>119263</v>
          </cell>
          <cell r="D49">
            <v>59.7</v>
          </cell>
          <cell r="E49">
            <v>10406.995579454029</v>
          </cell>
          <cell r="F49">
            <v>5436</v>
          </cell>
          <cell r="G49">
            <v>130865</v>
          </cell>
          <cell r="H49">
            <v>1796516.9999999998</v>
          </cell>
          <cell r="I49">
            <v>0</v>
          </cell>
          <cell r="J49">
            <v>1487243.6566703459</v>
          </cell>
          <cell r="K49">
            <v>0</v>
          </cell>
          <cell r="L49">
            <v>87857.379429947585</v>
          </cell>
          <cell r="M49">
            <v>8155.8677610142131</v>
          </cell>
          <cell r="N49">
            <v>50148.841801970113</v>
          </cell>
          <cell r="O49">
            <v>0</v>
          </cell>
          <cell r="P49">
            <v>171267.12209773628</v>
          </cell>
          <cell r="R49" t="str">
            <v>MAY</v>
          </cell>
          <cell r="S49">
            <v>2618</v>
          </cell>
          <cell r="T49">
            <v>0</v>
          </cell>
          <cell r="U49">
            <v>0</v>
          </cell>
          <cell r="V49">
            <v>2618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A50" t="str">
            <v>JUN</v>
          </cell>
          <cell r="B50">
            <v>124546.83299205243</v>
          </cell>
          <cell r="C50">
            <v>114876</v>
          </cell>
          <cell r="D50">
            <v>59.8</v>
          </cell>
          <cell r="E50">
            <v>9670.8329920524302</v>
          </cell>
          <cell r="F50">
            <v>6138</v>
          </cell>
          <cell r="G50">
            <v>123984</v>
          </cell>
          <cell r="H50">
            <v>1745077</v>
          </cell>
          <cell r="I50">
            <v>0</v>
          </cell>
          <cell r="J50">
            <v>1479406.3339631341</v>
          </cell>
          <cell r="K50">
            <v>0</v>
          </cell>
          <cell r="L50">
            <v>84834.674549356569</v>
          </cell>
          <cell r="M50">
            <v>7913.6020174510086</v>
          </cell>
          <cell r="N50">
            <v>48716.990492138641</v>
          </cell>
          <cell r="O50">
            <v>0</v>
          </cell>
          <cell r="P50">
            <v>132119.0009953707</v>
          </cell>
          <cell r="R50" t="str">
            <v>JUN</v>
          </cell>
          <cell r="S50">
            <v>2927</v>
          </cell>
          <cell r="T50">
            <v>0</v>
          </cell>
          <cell r="U50">
            <v>0</v>
          </cell>
          <cell r="V50">
            <v>2927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JUL</v>
          </cell>
          <cell r="B51">
            <v>123106.15236418831</v>
          </cell>
          <cell r="C51">
            <v>112455</v>
          </cell>
          <cell r="D51">
            <v>60.1</v>
          </cell>
          <cell r="E51">
            <v>10651.152364188303</v>
          </cell>
          <cell r="F51">
            <v>7350</v>
          </cell>
          <cell r="G51">
            <v>125519</v>
          </cell>
          <cell r="H51">
            <v>1796541.8299999982</v>
          </cell>
          <cell r="I51">
            <v>0</v>
          </cell>
          <cell r="J51">
            <v>1509655.1016077201</v>
          </cell>
          <cell r="K51">
            <v>0</v>
          </cell>
          <cell r="L51">
            <v>87150.267842955422</v>
          </cell>
          <cell r="M51">
            <v>8101.9052657391921</v>
          </cell>
          <cell r="N51">
            <v>52741.332138654252</v>
          </cell>
          <cell r="O51">
            <v>0</v>
          </cell>
          <cell r="P51">
            <v>146995.12841066846</v>
          </cell>
          <cell r="R51" t="str">
            <v>JUL</v>
          </cell>
          <cell r="S51">
            <v>3325</v>
          </cell>
          <cell r="T51">
            <v>0</v>
          </cell>
          <cell r="U51">
            <v>0</v>
          </cell>
          <cell r="V51">
            <v>3325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 t="str">
            <v>AGO</v>
          </cell>
          <cell r="B52">
            <v>118838.48582488467</v>
          </cell>
          <cell r="C52">
            <v>107787.40144292708</v>
          </cell>
          <cell r="D52">
            <v>59.7</v>
          </cell>
          <cell r="E52">
            <v>11051.084381957593</v>
          </cell>
          <cell r="F52">
            <v>12158</v>
          </cell>
          <cell r="G52">
            <v>116495</v>
          </cell>
          <cell r="H52">
            <v>1738979.929766658</v>
          </cell>
          <cell r="I52">
            <v>0</v>
          </cell>
          <cell r="J52">
            <v>1469847.4048025229</v>
          </cell>
          <cell r="K52">
            <v>0</v>
          </cell>
          <cell r="L52">
            <v>81550.079690373968</v>
          </cell>
          <cell r="M52">
            <v>7246.7378344485942</v>
          </cell>
          <cell r="N52">
            <v>53664.748744782468</v>
          </cell>
          <cell r="O52">
            <v>0</v>
          </cell>
          <cell r="P52">
            <v>133917.6965289787</v>
          </cell>
          <cell r="R52" t="str">
            <v>AGO</v>
          </cell>
          <cell r="S52">
            <v>3548</v>
          </cell>
          <cell r="T52">
            <v>0</v>
          </cell>
          <cell r="U52">
            <v>0</v>
          </cell>
          <cell r="V52">
            <v>3548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773584</v>
          </cell>
          <cell r="AG52">
            <v>0</v>
          </cell>
        </row>
        <row r="53">
          <cell r="A53" t="str">
            <v>SEP</v>
          </cell>
          <cell r="B53">
            <v>69613.362917981198</v>
          </cell>
          <cell r="C53">
            <v>60708.269276814186</v>
          </cell>
          <cell r="D53">
            <v>57.4</v>
          </cell>
          <cell r="E53">
            <v>8905.0936411670173</v>
          </cell>
          <cell r="F53">
            <v>13180</v>
          </cell>
          <cell r="G53">
            <v>106321</v>
          </cell>
          <cell r="H53">
            <v>1197418.7834249027</v>
          </cell>
          <cell r="I53">
            <v>0</v>
          </cell>
          <cell r="J53">
            <v>1044737.8945848864</v>
          </cell>
          <cell r="K53">
            <v>0</v>
          </cell>
          <cell r="L53">
            <v>55118.772726397365</v>
          </cell>
          <cell r="M53">
            <v>4868.681005100414</v>
          </cell>
          <cell r="N53">
            <v>33821.148364580375</v>
          </cell>
          <cell r="O53">
            <v>0</v>
          </cell>
          <cell r="P53">
            <v>63740.967749038406</v>
          </cell>
          <cell r="R53" t="str">
            <v>SEP</v>
          </cell>
          <cell r="S53">
            <v>3534</v>
          </cell>
          <cell r="T53">
            <v>0</v>
          </cell>
          <cell r="U53">
            <v>0</v>
          </cell>
          <cell r="V53">
            <v>3534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773584</v>
          </cell>
          <cell r="AG53">
            <v>0</v>
          </cell>
        </row>
        <row r="54">
          <cell r="A54" t="str">
            <v>OCT</v>
          </cell>
          <cell r="B54">
            <v>72616.001218918245</v>
          </cell>
          <cell r="C54">
            <v>62377.997784478648</v>
          </cell>
          <cell r="D54">
            <v>59.2</v>
          </cell>
          <cell r="E54">
            <v>10238.003434439595</v>
          </cell>
          <cell r="F54">
            <v>12640</v>
          </cell>
          <cell r="G54">
            <v>74836</v>
          </cell>
          <cell r="H54">
            <v>1236754.0012999927</v>
          </cell>
          <cell r="I54">
            <v>0</v>
          </cell>
          <cell r="J54">
            <v>1053148.0002175777</v>
          </cell>
          <cell r="K54">
            <v>0</v>
          </cell>
          <cell r="L54">
            <v>50674.995092608006</v>
          </cell>
          <cell r="M54">
            <v>4442.1008118126274</v>
          </cell>
          <cell r="N54">
            <v>31815.00173320515</v>
          </cell>
          <cell r="O54">
            <v>0</v>
          </cell>
          <cell r="P54">
            <v>101116.00425660181</v>
          </cell>
          <cell r="R54" t="str">
            <v>OCT</v>
          </cell>
          <cell r="S54">
            <v>2562</v>
          </cell>
          <cell r="T54">
            <v>0</v>
          </cell>
          <cell r="U54">
            <v>0</v>
          </cell>
          <cell r="V54">
            <v>2562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773584</v>
          </cell>
          <cell r="AG54">
            <v>0</v>
          </cell>
        </row>
        <row r="55">
          <cell r="A55" t="str">
            <v>NOV</v>
          </cell>
          <cell r="B55">
            <v>71471.753700592424</v>
          </cell>
          <cell r="C55">
            <v>60247.127920341671</v>
          </cell>
          <cell r="D55">
            <v>59.2</v>
          </cell>
          <cell r="E55">
            <v>11224.625780250757</v>
          </cell>
          <cell r="F55">
            <v>13580.563043640319</v>
          </cell>
          <cell r="G55">
            <v>69352</v>
          </cell>
          <cell r="H55">
            <v>1189175.4550078379</v>
          </cell>
          <cell r="I55">
            <v>0</v>
          </cell>
          <cell r="J55">
            <v>969815.40054819919</v>
          </cell>
          <cell r="K55">
            <v>0</v>
          </cell>
          <cell r="L55">
            <v>56758.768704528215</v>
          </cell>
          <cell r="M55">
            <v>4884.5516782521117</v>
          </cell>
          <cell r="N55">
            <v>27607.165065296158</v>
          </cell>
          <cell r="O55">
            <v>0</v>
          </cell>
          <cell r="P55">
            <v>134994.12068981415</v>
          </cell>
          <cell r="R55" t="str">
            <v>NOV</v>
          </cell>
          <cell r="S55">
            <v>2715</v>
          </cell>
          <cell r="T55">
            <v>0</v>
          </cell>
          <cell r="U55">
            <v>0</v>
          </cell>
          <cell r="V55">
            <v>2715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773584</v>
          </cell>
          <cell r="AG55">
            <v>0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1189175.4550078379</v>
          </cell>
          <cell r="I56">
            <v>0</v>
          </cell>
          <cell r="J56">
            <v>969815.40054819919</v>
          </cell>
          <cell r="K56">
            <v>0</v>
          </cell>
          <cell r="L56">
            <v>56758.768704528215</v>
          </cell>
          <cell r="M56">
            <v>4884.5516782521117</v>
          </cell>
          <cell r="N56">
            <v>27607.165065296158</v>
          </cell>
          <cell r="O56">
            <v>0</v>
          </cell>
          <cell r="P56">
            <v>134994.12068981415</v>
          </cell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773584</v>
          </cell>
          <cell r="AG56">
            <v>0</v>
          </cell>
        </row>
        <row r="57">
          <cell r="A57" t="str">
            <v>TOTAL</v>
          </cell>
          <cell r="B57">
            <v>1210356.7645980711</v>
          </cell>
          <cell r="C57">
            <v>1096920.7964245616</v>
          </cell>
          <cell r="D57">
            <v>54.463978494623667</v>
          </cell>
          <cell r="E57">
            <v>113435.96817350973</v>
          </cell>
          <cell r="F57">
            <v>113204.56304364032</v>
          </cell>
          <cell r="G57">
            <v>1246862</v>
          </cell>
          <cell r="H57">
            <v>18802753.484507225</v>
          </cell>
          <cell r="I57">
            <v>0</v>
          </cell>
          <cell r="J57">
            <v>15310132.822942587</v>
          </cell>
          <cell r="K57">
            <v>0</v>
          </cell>
          <cell r="L57">
            <v>868136.00674069545</v>
          </cell>
          <cell r="M57">
            <v>79517.838052070278</v>
          </cell>
          <cell r="N57">
            <v>505850.69340592332</v>
          </cell>
          <cell r="O57">
            <v>0</v>
          </cell>
          <cell r="P57">
            <v>2118633.9614180229</v>
          </cell>
          <cell r="R57" t="str">
            <v>TOTAL</v>
          </cell>
          <cell r="S57">
            <v>30439</v>
          </cell>
          <cell r="T57">
            <v>0</v>
          </cell>
          <cell r="U57">
            <v>0</v>
          </cell>
          <cell r="V57">
            <v>30439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659552</v>
          </cell>
          <cell r="AC57">
            <v>0</v>
          </cell>
          <cell r="AD57">
            <v>0</v>
          </cell>
          <cell r="AE57">
            <v>0</v>
          </cell>
          <cell r="AF57">
            <v>3867920</v>
          </cell>
          <cell r="AG57">
            <v>0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20001</v>
          </cell>
          <cell r="E58">
            <v>645.19354838709683</v>
          </cell>
          <cell r="F58">
            <v>12981</v>
          </cell>
          <cell r="G58">
            <v>463.60714285714283</v>
          </cell>
          <cell r="H58">
            <v>7913</v>
          </cell>
          <cell r="I58">
            <v>255.25806451612902</v>
          </cell>
          <cell r="J58">
            <v>15645</v>
          </cell>
          <cell r="K58">
            <v>521.5</v>
          </cell>
          <cell r="L58">
            <v>17328</v>
          </cell>
          <cell r="M58">
            <v>558.9677419354839</v>
          </cell>
          <cell r="N58">
            <v>17068</v>
          </cell>
          <cell r="O58">
            <v>568.93333333333328</v>
          </cell>
          <cell r="P58">
            <v>17434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114193</v>
          </cell>
          <cell r="W58">
            <v>3683.6451612903224</v>
          </cell>
          <cell r="X58">
            <v>90218</v>
          </cell>
          <cell r="Y58">
            <v>3007.2666666666669</v>
          </cell>
          <cell r="Z58">
            <v>139668</v>
          </cell>
          <cell r="AA58">
            <v>4505.4193548387093</v>
          </cell>
          <cell r="AB58" t="e">
            <v>#REF!</v>
          </cell>
          <cell r="AC58" t="e">
            <v>#REF!</v>
          </cell>
        </row>
        <row r="59">
          <cell r="A59" t="str">
            <v>CARRASCO  -  CRC (N)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3657</v>
          </cell>
          <cell r="G59">
            <v>130.60714285714286</v>
          </cell>
          <cell r="H59">
            <v>1395</v>
          </cell>
          <cell r="I59">
            <v>45</v>
          </cell>
          <cell r="J59">
            <v>4643</v>
          </cell>
          <cell r="K59">
            <v>154.76666666666668</v>
          </cell>
          <cell r="L59">
            <v>5149</v>
          </cell>
          <cell r="M59">
            <v>166.09677419354838</v>
          </cell>
          <cell r="N59">
            <v>4613</v>
          </cell>
          <cell r="O59">
            <v>153.76666666666668</v>
          </cell>
          <cell r="P59">
            <v>4840</v>
          </cell>
          <cell r="R59" t="str">
            <v>VUELTA GRANDE   -   VGR (E)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45399</v>
          </cell>
          <cell r="W59">
            <v>1464.483870967742</v>
          </cell>
          <cell r="X59">
            <v>327035</v>
          </cell>
          <cell r="Y59">
            <v>10901.166666666666</v>
          </cell>
          <cell r="Z59">
            <v>462911</v>
          </cell>
          <cell r="AA59">
            <v>14932.612903225807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B60" t="str">
            <v>L I Q U I D O S  EN BBLS</v>
          </cell>
          <cell r="C60" t="str">
            <v>E</v>
          </cell>
          <cell r="D60">
            <v>25345</v>
          </cell>
          <cell r="E60">
            <v>817.58064516129036</v>
          </cell>
          <cell r="F60">
            <v>27245</v>
          </cell>
          <cell r="G60">
            <v>973.03571428571433</v>
          </cell>
          <cell r="H60" t="str">
            <v>G A S    EN    MPC</v>
          </cell>
          <cell r="I60">
            <v>1006.2903225806451</v>
          </cell>
          <cell r="J60">
            <v>40604</v>
          </cell>
          <cell r="K60">
            <v>1353.4666666666667</v>
          </cell>
          <cell r="L60">
            <v>61584</v>
          </cell>
          <cell r="M60">
            <v>1986.5806451612902</v>
          </cell>
          <cell r="N60">
            <v>64076</v>
          </cell>
          <cell r="O60">
            <v>2135.8666666666668</v>
          </cell>
          <cell r="P60">
            <v>55406</v>
          </cell>
          <cell r="R60" t="e">
            <v>#REF!</v>
          </cell>
          <cell r="S60" t="str">
            <v>L I Q U I D O S  EN BBLS</v>
          </cell>
          <cell r="T60" t="e">
            <v>#REF!</v>
          </cell>
          <cell r="U60" t="e">
            <v>#REF!</v>
          </cell>
          <cell r="V60">
            <v>300521</v>
          </cell>
          <cell r="W60">
            <v>9694.2258064516136</v>
          </cell>
          <cell r="X60">
            <v>126750</v>
          </cell>
          <cell r="Y60" t="str">
            <v>G A S    EN    MPC</v>
          </cell>
          <cell r="Z60">
            <v>87366</v>
          </cell>
          <cell r="AA60">
            <v>2818.2580645161293</v>
          </cell>
          <cell r="AB60" t="e">
            <v>#REF!</v>
          </cell>
          <cell r="AC60" t="e">
            <v>#REF!</v>
          </cell>
        </row>
        <row r="61">
          <cell r="A61" t="str">
            <v>MES</v>
          </cell>
          <cell r="B61" t="str">
            <v>PRO-</v>
          </cell>
          <cell r="C61" t="str">
            <v>PET.</v>
          </cell>
          <cell r="D61" t="str">
            <v>DENS.</v>
          </cell>
          <cell r="E61" t="str">
            <v>GASO-</v>
          </cell>
          <cell r="F61" t="str">
            <v>AGUA</v>
          </cell>
          <cell r="G61" t="str">
            <v>PET.</v>
          </cell>
          <cell r="H61" t="str">
            <v>PRO-</v>
          </cell>
          <cell r="I61" t="str">
            <v>INYEC-</v>
          </cell>
          <cell r="J61" t="str">
            <v xml:space="preserve">ENT. </v>
          </cell>
          <cell r="K61" t="str">
            <v>ENT.</v>
          </cell>
          <cell r="L61" t="str">
            <v>LICUA-</v>
          </cell>
          <cell r="M61" t="str">
            <v>GLP</v>
          </cell>
          <cell r="N61" t="str">
            <v>COM-</v>
          </cell>
          <cell r="O61" t="str">
            <v>RESI-</v>
          </cell>
          <cell r="P61" t="str">
            <v>QUEMA-</v>
          </cell>
          <cell r="R61" t="str">
            <v>MES</v>
          </cell>
          <cell r="S61" t="str">
            <v>PRO-</v>
          </cell>
          <cell r="T61" t="str">
            <v>PET.</v>
          </cell>
          <cell r="U61" t="str">
            <v>DENS.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str">
            <v>ENT.</v>
          </cell>
          <cell r="AC61" t="str">
            <v>LICUA-</v>
          </cell>
          <cell r="AD61" t="str">
            <v>GLP</v>
          </cell>
          <cell r="AE61" t="str">
            <v>COM-</v>
          </cell>
          <cell r="AF61" t="str">
            <v>RESI-</v>
          </cell>
          <cell r="AG61" t="str">
            <v>QUEMA-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F62">
            <v>903886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R62">
            <v>453111.05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W62">
            <v>9694.2258064516136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  <cell r="AD62" t="str">
            <v>MC</v>
          </cell>
          <cell r="AE62" t="str">
            <v>BUST.</v>
          </cell>
          <cell r="AF62" t="str">
            <v>DUAL</v>
          </cell>
          <cell r="AG62" t="str">
            <v>DO</v>
          </cell>
        </row>
        <row r="63">
          <cell r="A63" t="str">
            <v>ENE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 t="str">
            <v>ENE</v>
          </cell>
          <cell r="S63">
            <v>71579</v>
          </cell>
          <cell r="T63">
            <v>42363</v>
          </cell>
          <cell r="U63">
            <v>67.400000000000006</v>
          </cell>
          <cell r="V63">
            <v>29216</v>
          </cell>
          <cell r="W63">
            <v>1911</v>
          </cell>
          <cell r="X63">
            <v>57000.5</v>
          </cell>
          <cell r="Y63">
            <v>2819320</v>
          </cell>
          <cell r="Z63">
            <v>2537754</v>
          </cell>
          <cell r="AA63">
            <v>0</v>
          </cell>
          <cell r="AB63">
            <v>0</v>
          </cell>
          <cell r="AC63">
            <v>141266</v>
          </cell>
          <cell r="AD63">
            <v>11560.2</v>
          </cell>
          <cell r="AE63">
            <v>107280</v>
          </cell>
          <cell r="AF63">
            <v>0</v>
          </cell>
          <cell r="AG63">
            <v>33020</v>
          </cell>
        </row>
        <row r="64">
          <cell r="A64" t="str">
            <v>FEB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 t="str">
            <v>FEB</v>
          </cell>
          <cell r="S64">
            <v>65056</v>
          </cell>
          <cell r="T64">
            <v>38733</v>
          </cell>
          <cell r="U64">
            <v>68</v>
          </cell>
          <cell r="V64">
            <v>26323</v>
          </cell>
          <cell r="W64">
            <v>1718</v>
          </cell>
          <cell r="X64">
            <v>35411</v>
          </cell>
          <cell r="Y64">
            <v>2537647</v>
          </cell>
          <cell r="Z64">
            <v>2258709</v>
          </cell>
          <cell r="AA64">
            <v>31873</v>
          </cell>
          <cell r="AB64">
            <v>0</v>
          </cell>
          <cell r="AC64">
            <v>125849</v>
          </cell>
          <cell r="AD64">
            <v>10296.6</v>
          </cell>
          <cell r="AE64">
            <v>95027</v>
          </cell>
          <cell r="AF64">
            <v>0</v>
          </cell>
          <cell r="AG64">
            <v>26189</v>
          </cell>
        </row>
        <row r="65">
          <cell r="A65" t="str">
            <v>MAR</v>
          </cell>
          <cell r="B65">
            <v>11453.23</v>
          </cell>
          <cell r="C65">
            <v>11361</v>
          </cell>
          <cell r="D65">
            <v>56.5</v>
          </cell>
          <cell r="E65">
            <v>92.23</v>
          </cell>
          <cell r="F65">
            <v>19</v>
          </cell>
          <cell r="G65">
            <v>11361</v>
          </cell>
          <cell r="H65">
            <v>29946</v>
          </cell>
          <cell r="I65">
            <v>0</v>
          </cell>
          <cell r="J65">
            <v>7237</v>
          </cell>
          <cell r="K65">
            <v>0</v>
          </cell>
          <cell r="L65">
            <v>502</v>
          </cell>
          <cell r="M65">
            <v>101.43</v>
          </cell>
          <cell r="N65">
            <v>937</v>
          </cell>
          <cell r="O65">
            <v>0</v>
          </cell>
          <cell r="P65">
            <v>21270</v>
          </cell>
          <cell r="R65" t="str">
            <v>MAR</v>
          </cell>
          <cell r="S65">
            <v>69216</v>
          </cell>
          <cell r="T65">
            <v>42519</v>
          </cell>
          <cell r="U65">
            <v>68.070967741935476</v>
          </cell>
          <cell r="V65">
            <v>26697</v>
          </cell>
          <cell r="W65">
            <v>1928</v>
          </cell>
          <cell r="X65">
            <v>51217</v>
          </cell>
          <cell r="Y65">
            <v>2784426</v>
          </cell>
          <cell r="Z65">
            <v>2447044</v>
          </cell>
          <cell r="AA65">
            <v>59790</v>
          </cell>
          <cell r="AB65">
            <v>0</v>
          </cell>
          <cell r="AC65">
            <v>126932</v>
          </cell>
          <cell r="AD65">
            <v>9755.5</v>
          </cell>
          <cell r="AE65">
            <v>103897</v>
          </cell>
          <cell r="AF65">
            <v>0</v>
          </cell>
          <cell r="AG65">
            <v>46763</v>
          </cell>
        </row>
        <row r="66">
          <cell r="A66" t="str">
            <v>ABR</v>
          </cell>
          <cell r="B66">
            <v>11844.59</v>
          </cell>
          <cell r="C66">
            <v>11577</v>
          </cell>
          <cell r="D66">
            <v>56.5</v>
          </cell>
          <cell r="E66">
            <v>267.58999999999997</v>
          </cell>
          <cell r="F66">
            <v>3</v>
          </cell>
          <cell r="G66">
            <v>11844</v>
          </cell>
          <cell r="H66">
            <v>27848</v>
          </cell>
          <cell r="I66">
            <v>0</v>
          </cell>
          <cell r="J66">
            <v>17517</v>
          </cell>
          <cell r="K66">
            <v>0</v>
          </cell>
          <cell r="L66">
            <v>910</v>
          </cell>
          <cell r="M66">
            <v>164.32</v>
          </cell>
          <cell r="N66">
            <v>2142</v>
          </cell>
          <cell r="O66">
            <v>0</v>
          </cell>
          <cell r="P66">
            <v>7279</v>
          </cell>
          <cell r="R66" t="str">
            <v>ABR</v>
          </cell>
          <cell r="S66">
            <v>70861</v>
          </cell>
          <cell r="T66">
            <v>42374</v>
          </cell>
          <cell r="U66">
            <v>68.3</v>
          </cell>
          <cell r="V66">
            <v>28487</v>
          </cell>
          <cell r="W66">
            <v>2018</v>
          </cell>
          <cell r="X66">
            <v>41493</v>
          </cell>
          <cell r="Y66">
            <v>2650738</v>
          </cell>
          <cell r="Z66">
            <v>2054121</v>
          </cell>
          <cell r="AA66">
            <v>153998</v>
          </cell>
          <cell r="AB66">
            <v>0</v>
          </cell>
          <cell r="AC66">
            <v>128254</v>
          </cell>
          <cell r="AD66">
            <v>10296.9</v>
          </cell>
          <cell r="AE66">
            <v>96852</v>
          </cell>
          <cell r="AF66">
            <v>0</v>
          </cell>
          <cell r="AG66">
            <v>217513</v>
          </cell>
        </row>
        <row r="67">
          <cell r="A67" t="str">
            <v>MAY</v>
          </cell>
          <cell r="B67">
            <v>9816.0044205459708</v>
          </cell>
          <cell r="C67">
            <v>9653</v>
          </cell>
          <cell r="D67">
            <v>57.5</v>
          </cell>
          <cell r="E67">
            <v>163.0044205459709</v>
          </cell>
          <cell r="F67">
            <v>55</v>
          </cell>
          <cell r="G67">
            <v>9813</v>
          </cell>
          <cell r="H67">
            <v>27173</v>
          </cell>
          <cell r="I67">
            <v>0</v>
          </cell>
          <cell r="J67">
            <v>16807.343329653908</v>
          </cell>
          <cell r="K67">
            <v>0</v>
          </cell>
          <cell r="L67">
            <v>992.87640831411409</v>
          </cell>
          <cell r="M67">
            <v>184.83223898578782</v>
          </cell>
          <cell r="N67">
            <v>1829.1581980298854</v>
          </cell>
          <cell r="O67">
            <v>0</v>
          </cell>
          <cell r="P67">
            <v>7543.6220640020902</v>
          </cell>
          <cell r="R67" t="str">
            <v>MAY</v>
          </cell>
          <cell r="S67">
            <v>72399</v>
          </cell>
          <cell r="T67">
            <v>44867</v>
          </cell>
          <cell r="U67">
            <v>68.5</v>
          </cell>
          <cell r="V67">
            <v>27532</v>
          </cell>
          <cell r="W67">
            <v>2291</v>
          </cell>
          <cell r="X67">
            <v>67620</v>
          </cell>
          <cell r="Y67">
            <v>2831765</v>
          </cell>
          <cell r="Z67">
            <v>2128787</v>
          </cell>
          <cell r="AA67">
            <v>373027</v>
          </cell>
          <cell r="AB67">
            <v>0</v>
          </cell>
          <cell r="AC67">
            <v>144483</v>
          </cell>
          <cell r="AD67">
            <v>11961.9</v>
          </cell>
          <cell r="AE67">
            <v>105158</v>
          </cell>
          <cell r="AF67">
            <v>0</v>
          </cell>
          <cell r="AG67">
            <v>80310</v>
          </cell>
        </row>
        <row r="68">
          <cell r="A68" t="str">
            <v>JUN</v>
          </cell>
          <cell r="B68">
            <v>8788.1670079475716</v>
          </cell>
          <cell r="C68">
            <v>8394</v>
          </cell>
          <cell r="D68">
            <v>56.6</v>
          </cell>
          <cell r="E68">
            <v>394.16700794757099</v>
          </cell>
          <cell r="F68">
            <v>150</v>
          </cell>
          <cell r="G68">
            <v>8788</v>
          </cell>
          <cell r="H68">
            <v>32133</v>
          </cell>
          <cell r="I68">
            <v>0</v>
          </cell>
          <cell r="J68">
            <v>25326.666036865914</v>
          </cell>
          <cell r="K68">
            <v>0</v>
          </cell>
          <cell r="L68">
            <v>1452.3254506434423</v>
          </cell>
          <cell r="M68">
            <v>301.49798254899201</v>
          </cell>
          <cell r="N68">
            <v>834.00950786135684</v>
          </cell>
          <cell r="O68">
            <v>0</v>
          </cell>
          <cell r="P68">
            <v>4519.9990046292896</v>
          </cell>
          <cell r="R68" t="str">
            <v>JUN</v>
          </cell>
          <cell r="S68">
            <v>67569</v>
          </cell>
          <cell r="T68">
            <v>42123</v>
          </cell>
          <cell r="U68">
            <v>68.2</v>
          </cell>
          <cell r="V68">
            <v>25446</v>
          </cell>
          <cell r="W68">
            <v>2347</v>
          </cell>
          <cell r="X68">
            <v>49630</v>
          </cell>
          <cell r="Y68">
            <v>2745331</v>
          </cell>
          <cell r="Z68">
            <v>1868345</v>
          </cell>
          <cell r="AA68">
            <v>611595</v>
          </cell>
          <cell r="AB68">
            <v>0</v>
          </cell>
          <cell r="AC68">
            <v>136031</v>
          </cell>
          <cell r="AD68">
            <v>11456.83</v>
          </cell>
          <cell r="AE68">
            <v>98030</v>
          </cell>
          <cell r="AF68">
            <v>0</v>
          </cell>
          <cell r="AG68">
            <v>31330</v>
          </cell>
        </row>
        <row r="69">
          <cell r="A69" t="str">
            <v>JUL</v>
          </cell>
          <cell r="B69">
            <v>11298.997635811696</v>
          </cell>
          <cell r="C69">
            <v>11098</v>
          </cell>
          <cell r="D69">
            <v>56.6</v>
          </cell>
          <cell r="E69">
            <v>200.997635811696</v>
          </cell>
          <cell r="F69">
            <v>155</v>
          </cell>
          <cell r="G69">
            <v>8793</v>
          </cell>
          <cell r="H69">
            <v>36520.249999999993</v>
          </cell>
          <cell r="I69">
            <v>0</v>
          </cell>
          <cell r="J69">
            <v>28871.848392278283</v>
          </cell>
          <cell r="K69">
            <v>0</v>
          </cell>
          <cell r="L69">
            <v>1666.7321570445492</v>
          </cell>
          <cell r="M69">
            <v>287.79473426080773</v>
          </cell>
          <cell r="N69">
            <v>1008.667861345739</v>
          </cell>
          <cell r="O69">
            <v>0</v>
          </cell>
          <cell r="P69">
            <v>4973.0015893314203</v>
          </cell>
          <cell r="R69" t="str">
            <v>JUL</v>
          </cell>
          <cell r="S69">
            <v>68062</v>
          </cell>
          <cell r="T69">
            <v>41512</v>
          </cell>
          <cell r="U69">
            <v>67.8</v>
          </cell>
          <cell r="V69">
            <v>26550</v>
          </cell>
          <cell r="W69">
            <v>2765</v>
          </cell>
          <cell r="X69">
            <v>39487</v>
          </cell>
          <cell r="Y69">
            <v>2814491</v>
          </cell>
          <cell r="Z69">
            <v>2022752</v>
          </cell>
          <cell r="AA69">
            <v>529303</v>
          </cell>
          <cell r="AB69">
            <v>0</v>
          </cell>
          <cell r="AC69">
            <v>138260</v>
          </cell>
          <cell r="AD69">
            <v>11583.3</v>
          </cell>
          <cell r="AE69">
            <v>103321</v>
          </cell>
          <cell r="AF69">
            <v>0</v>
          </cell>
          <cell r="AG69">
            <v>20855</v>
          </cell>
        </row>
        <row r="70">
          <cell r="A70" t="str">
            <v>AGO</v>
          </cell>
          <cell r="B70">
            <v>10686.514175115328</v>
          </cell>
          <cell r="C70">
            <v>10561.598557072919</v>
          </cell>
          <cell r="D70">
            <v>57.1</v>
          </cell>
          <cell r="E70">
            <v>124.91561804240877</v>
          </cell>
          <cell r="F70">
            <v>134</v>
          </cell>
          <cell r="G70">
            <v>10714</v>
          </cell>
          <cell r="H70">
            <v>24386.070233341761</v>
          </cell>
          <cell r="I70">
            <v>0</v>
          </cell>
          <cell r="J70">
            <v>18905.595197477091</v>
          </cell>
          <cell r="K70">
            <v>0</v>
          </cell>
          <cell r="L70">
            <v>1048.9203096258498</v>
          </cell>
          <cell r="M70">
            <v>169.06216555140546</v>
          </cell>
          <cell r="N70">
            <v>690.25125521753262</v>
          </cell>
          <cell r="O70">
            <v>0</v>
          </cell>
          <cell r="P70">
            <v>3741.3034710212887</v>
          </cell>
          <cell r="R70" t="str">
            <v>AGO</v>
          </cell>
          <cell r="S70">
            <v>67933</v>
          </cell>
          <cell r="T70">
            <v>40844</v>
          </cell>
          <cell r="U70">
            <v>67.900000000000006</v>
          </cell>
          <cell r="V70">
            <v>27089</v>
          </cell>
          <cell r="W70">
            <v>2886</v>
          </cell>
          <cell r="X70">
            <v>42129</v>
          </cell>
          <cell r="Y70">
            <v>2829628</v>
          </cell>
          <cell r="Z70">
            <v>1916911</v>
          </cell>
          <cell r="AA70">
            <v>681484</v>
          </cell>
          <cell r="AB70">
            <v>0</v>
          </cell>
          <cell r="AC70">
            <v>130820</v>
          </cell>
          <cell r="AD70">
            <v>10893</v>
          </cell>
          <cell r="AE70">
            <v>100413</v>
          </cell>
          <cell r="AF70">
            <v>0</v>
          </cell>
          <cell r="AG70">
            <v>0</v>
          </cell>
        </row>
        <row r="71">
          <cell r="A71" t="str">
            <v>SEP</v>
          </cell>
          <cell r="B71">
            <v>49018.637082018795</v>
          </cell>
          <cell r="C71">
            <v>46010.730723185814</v>
          </cell>
          <cell r="D71">
            <v>57.6</v>
          </cell>
          <cell r="E71">
            <v>3007.9063588329805</v>
          </cell>
          <cell r="F71">
            <v>56</v>
          </cell>
          <cell r="G71">
            <v>10532</v>
          </cell>
          <cell r="H71">
            <v>405895.21657509753</v>
          </cell>
          <cell r="I71">
            <v>0</v>
          </cell>
          <cell r="J71">
            <v>351246.48841511342</v>
          </cell>
          <cell r="K71">
            <v>0</v>
          </cell>
          <cell r="L71">
            <v>18531.227273602795</v>
          </cell>
          <cell r="M71">
            <v>1710.0189948995858</v>
          </cell>
          <cell r="N71">
            <v>11370.851635419622</v>
          </cell>
          <cell r="O71">
            <v>0</v>
          </cell>
          <cell r="P71">
            <v>24746.649250961673</v>
          </cell>
          <cell r="R71" t="str">
            <v>SEP</v>
          </cell>
          <cell r="S71">
            <v>64686</v>
          </cell>
          <cell r="T71">
            <v>38274</v>
          </cell>
          <cell r="U71">
            <v>67.8</v>
          </cell>
          <cell r="V71">
            <v>26412</v>
          </cell>
          <cell r="W71">
            <v>2808</v>
          </cell>
          <cell r="X71">
            <v>36732</v>
          </cell>
          <cell r="Y71">
            <v>2710942</v>
          </cell>
          <cell r="Z71">
            <v>1845809</v>
          </cell>
          <cell r="AA71">
            <v>599286</v>
          </cell>
          <cell r="AB71">
            <v>0</v>
          </cell>
          <cell r="AC71">
            <v>127507</v>
          </cell>
          <cell r="AD71">
            <v>10416</v>
          </cell>
          <cell r="AE71">
            <v>98564</v>
          </cell>
          <cell r="AF71">
            <v>0</v>
          </cell>
          <cell r="AG71">
            <v>39776</v>
          </cell>
        </row>
        <row r="72">
          <cell r="A72" t="str">
            <v>OCT</v>
          </cell>
          <cell r="B72">
            <v>30960.998781081762</v>
          </cell>
          <cell r="C72">
            <v>28946.002215521356</v>
          </cell>
          <cell r="D72">
            <v>57.1</v>
          </cell>
          <cell r="E72">
            <v>2014.9965655604076</v>
          </cell>
          <cell r="F72">
            <v>3910</v>
          </cell>
          <cell r="G72">
            <v>31684</v>
          </cell>
          <cell r="H72">
            <v>243712.99870000739</v>
          </cell>
          <cell r="I72">
            <v>0</v>
          </cell>
          <cell r="J72">
            <v>204849.99978242212</v>
          </cell>
          <cell r="K72">
            <v>0</v>
          </cell>
          <cell r="L72">
            <v>9857.0049073922382</v>
          </cell>
          <cell r="M72">
            <v>944.59918818737219</v>
          </cell>
          <cell r="N72">
            <v>6187.998266794848</v>
          </cell>
          <cell r="O72">
            <v>0</v>
          </cell>
          <cell r="P72">
            <v>22817.995743398205</v>
          </cell>
          <cell r="R72" t="str">
            <v>OCT</v>
          </cell>
          <cell r="S72">
            <v>65367</v>
          </cell>
          <cell r="T72">
            <v>37375</v>
          </cell>
          <cell r="U72">
            <v>67.099999999999994</v>
          </cell>
          <cell r="V72">
            <v>27992</v>
          </cell>
          <cell r="W72">
            <v>3024</v>
          </cell>
          <cell r="X72">
            <v>39834</v>
          </cell>
          <cell r="Y72">
            <v>2774676</v>
          </cell>
          <cell r="Z72">
            <v>2003707</v>
          </cell>
          <cell r="AA72">
            <v>472558</v>
          </cell>
          <cell r="AB72">
            <v>0</v>
          </cell>
          <cell r="AC72">
            <v>125757</v>
          </cell>
          <cell r="AD72">
            <v>9786.6</v>
          </cell>
          <cell r="AE72">
            <v>101290</v>
          </cell>
          <cell r="AF72">
            <v>0</v>
          </cell>
          <cell r="AG72">
            <v>71364</v>
          </cell>
        </row>
        <row r="73">
          <cell r="A73" t="str">
            <v>NOV</v>
          </cell>
          <cell r="B73">
            <v>24106.246299407565</v>
          </cell>
          <cell r="C73">
            <v>22320.872079658322</v>
          </cell>
          <cell r="D73">
            <v>58.1</v>
          </cell>
          <cell r="E73">
            <v>1785.3742197492429</v>
          </cell>
          <cell r="F73">
            <v>5117.4369563596811</v>
          </cell>
          <cell r="G73">
            <v>23372</v>
          </cell>
          <cell r="H73">
            <v>182803.54499216226</v>
          </cell>
          <cell r="I73">
            <v>0</v>
          </cell>
          <cell r="J73">
            <v>147290.59945180081</v>
          </cell>
          <cell r="K73">
            <v>0</v>
          </cell>
          <cell r="L73">
            <v>8620.2312954717636</v>
          </cell>
          <cell r="M73">
            <v>891.84832174788926</v>
          </cell>
          <cell r="N73">
            <v>4192.8349347038411</v>
          </cell>
          <cell r="O73">
            <v>0</v>
          </cell>
          <cell r="P73">
            <v>22699.879310185854</v>
          </cell>
          <cell r="R73" t="str">
            <v>NOV</v>
          </cell>
          <cell r="S73">
            <v>62953</v>
          </cell>
          <cell r="T73">
            <v>36434</v>
          </cell>
          <cell r="U73">
            <v>67.3</v>
          </cell>
          <cell r="V73">
            <v>26519</v>
          </cell>
          <cell r="W73">
            <v>3207</v>
          </cell>
          <cell r="X73">
            <v>67769</v>
          </cell>
          <cell r="Y73">
            <v>2670382</v>
          </cell>
          <cell r="Z73">
            <v>2073158</v>
          </cell>
          <cell r="AA73">
            <v>299812</v>
          </cell>
          <cell r="AB73">
            <v>0</v>
          </cell>
          <cell r="AC73">
            <v>123614</v>
          </cell>
          <cell r="AD73">
            <v>9928.1</v>
          </cell>
          <cell r="AE73">
            <v>100218</v>
          </cell>
          <cell r="AF73">
            <v>0</v>
          </cell>
          <cell r="AG73">
            <v>73580</v>
          </cell>
        </row>
        <row r="74">
          <cell r="A74" t="str">
            <v>DIC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182803.54499216226</v>
          </cell>
          <cell r="I74">
            <v>0</v>
          </cell>
          <cell r="J74">
            <v>147290.59945180081</v>
          </cell>
          <cell r="K74">
            <v>0</v>
          </cell>
          <cell r="L74">
            <v>8620.2312954717636</v>
          </cell>
          <cell r="M74">
            <v>891.84832174788926</v>
          </cell>
          <cell r="N74">
            <v>4192.8349347038411</v>
          </cell>
          <cell r="O74">
            <v>0</v>
          </cell>
          <cell r="P74">
            <v>22699.879310185854</v>
          </cell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2670382</v>
          </cell>
          <cell r="Z74">
            <v>2073158</v>
          </cell>
          <cell r="AA74">
            <v>299812</v>
          </cell>
          <cell r="AB74">
            <v>0</v>
          </cell>
          <cell r="AC74">
            <v>123614</v>
          </cell>
          <cell r="AD74">
            <v>9928.1</v>
          </cell>
          <cell r="AE74">
            <v>100218</v>
          </cell>
          <cell r="AF74">
            <v>0</v>
          </cell>
          <cell r="AG74">
            <v>73580</v>
          </cell>
        </row>
        <row r="75">
          <cell r="A75" t="str">
            <v>TOTAL</v>
          </cell>
          <cell r="B75">
            <v>167973.38540192868</v>
          </cell>
          <cell r="C75">
            <v>159922.20357543841</v>
          </cell>
          <cell r="D75">
            <v>64.2</v>
          </cell>
          <cell r="E75">
            <v>8051.1818264902777</v>
          </cell>
          <cell r="F75">
            <v>9599.4369563596811</v>
          </cell>
          <cell r="G75">
            <v>126901</v>
          </cell>
          <cell r="H75">
            <v>1193221.6254927712</v>
          </cell>
          <cell r="I75">
            <v>0</v>
          </cell>
          <cell r="J75">
            <v>965343.14005741233</v>
          </cell>
          <cell r="K75">
            <v>0</v>
          </cell>
          <cell r="L75">
            <v>52201.549097566516</v>
          </cell>
          <cell r="M75">
            <v>5647.2519479297298</v>
          </cell>
          <cell r="N75">
            <v>33385.606594076671</v>
          </cell>
          <cell r="O75">
            <v>0</v>
          </cell>
          <cell r="P75">
            <v>142291.32974371567</v>
          </cell>
          <cell r="R75" t="str">
            <v>TOTAL</v>
          </cell>
          <cell r="S75">
            <v>745681</v>
          </cell>
          <cell r="T75">
            <v>447418</v>
          </cell>
          <cell r="U75">
            <v>62.197580645161281</v>
          </cell>
          <cell r="V75">
            <v>298263</v>
          </cell>
          <cell r="W75">
            <v>26903</v>
          </cell>
          <cell r="X75">
            <v>528322.5</v>
          </cell>
          <cell r="Y75">
            <v>32839728</v>
          </cell>
          <cell r="Z75">
            <v>25230255</v>
          </cell>
          <cell r="AA75">
            <v>4112538</v>
          </cell>
          <cell r="AB75">
            <v>0</v>
          </cell>
          <cell r="AC75">
            <v>1572387</v>
          </cell>
          <cell r="AD75">
            <v>127863.03000000003</v>
          </cell>
          <cell r="AE75">
            <v>1210268</v>
          </cell>
          <cell r="AF75">
            <v>0</v>
          </cell>
          <cell r="AG75">
            <v>714280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  <cell r="R76">
            <v>1793</v>
          </cell>
          <cell r="S76">
            <v>57.838709677419352</v>
          </cell>
          <cell r="T76">
            <v>2604</v>
          </cell>
          <cell r="U76">
            <v>86.8</v>
          </cell>
          <cell r="V76">
            <v>221</v>
          </cell>
          <cell r="W76">
            <v>7.129032258064516</v>
          </cell>
          <cell r="X76">
            <v>114</v>
          </cell>
          <cell r="Y76">
            <v>3.8</v>
          </cell>
          <cell r="Z76">
            <v>2922</v>
          </cell>
          <cell r="AA76">
            <v>94.258064516129039</v>
          </cell>
          <cell r="AB76">
            <v>9915</v>
          </cell>
          <cell r="AC76">
            <v>27.164383561643834</v>
          </cell>
        </row>
        <row r="77">
          <cell r="A77" t="str">
            <v>CARRASCO  -   PLANTA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  <cell r="R77" t="str">
            <v>VUELTA GRANDE   -   PLANTA (E)</v>
          </cell>
          <cell r="S77">
            <v>57.838709677419352</v>
          </cell>
          <cell r="T77">
            <v>2604</v>
          </cell>
          <cell r="U77">
            <v>86.8</v>
          </cell>
          <cell r="V77">
            <v>221</v>
          </cell>
          <cell r="W77">
            <v>7.129032258064516</v>
          </cell>
          <cell r="X77">
            <v>114</v>
          </cell>
          <cell r="Y77">
            <v>3.8</v>
          </cell>
          <cell r="Z77">
            <v>2922</v>
          </cell>
          <cell r="AA77">
            <v>94.258064516129039</v>
          </cell>
          <cell r="AB77">
            <v>0</v>
          </cell>
          <cell r="AC77">
            <v>0</v>
          </cell>
        </row>
        <row r="78">
          <cell r="A78" t="str">
            <v>LVT</v>
          </cell>
          <cell r="B78" t="str">
            <v>L I Q U I D O S  EN BBLS</v>
          </cell>
          <cell r="C78" t="str">
            <v>E</v>
          </cell>
          <cell r="D78">
            <v>4590</v>
          </cell>
          <cell r="E78">
            <v>148.06451612903226</v>
          </cell>
          <cell r="F78">
            <v>3609</v>
          </cell>
          <cell r="G78">
            <v>128.89285714285714</v>
          </cell>
          <cell r="H78" t="str">
            <v>G A S    EN    MPC</v>
          </cell>
          <cell r="I78">
            <v>136.7741935483871</v>
          </cell>
          <cell r="J78">
            <v>3609</v>
          </cell>
          <cell r="K78">
            <v>120.3</v>
          </cell>
          <cell r="L78">
            <v>3337</v>
          </cell>
          <cell r="M78">
            <v>107.64516129032258</v>
          </cell>
          <cell r="N78">
            <v>2957</v>
          </cell>
          <cell r="O78">
            <v>98.566666666666663</v>
          </cell>
          <cell r="P78">
            <v>3183</v>
          </cell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V78">
            <v>3078</v>
          </cell>
          <cell r="W78">
            <v>99.290322580645167</v>
          </cell>
          <cell r="Y78" t="str">
            <v>G A S    EN    MPC</v>
          </cell>
          <cell r="AB78" t="e">
            <v>#REF!</v>
          </cell>
          <cell r="AC78" t="e">
            <v>#REF!</v>
          </cell>
        </row>
        <row r="79">
          <cell r="A79" t="str">
            <v>MES</v>
          </cell>
          <cell r="B79" t="str">
            <v>PRO-</v>
          </cell>
          <cell r="C79" t="str">
            <v>PET.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  <cell r="AD79" t="str">
            <v>GLP</v>
          </cell>
          <cell r="AE79" t="str">
            <v>COM-</v>
          </cell>
          <cell r="AF79" t="str">
            <v>RESI-</v>
          </cell>
          <cell r="AG79" t="str">
            <v>QUEMA-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 t="str">
            <v>(º API)</v>
          </cell>
          <cell r="E80" t="str">
            <v>LINA</v>
          </cell>
          <cell r="F80">
            <v>3609</v>
          </cell>
          <cell r="G80" t="str">
            <v>ENT.</v>
          </cell>
          <cell r="H80" t="str">
            <v>DUC.</v>
          </cell>
          <cell r="I80" t="str">
            <v>CION</v>
          </cell>
          <cell r="J80" t="str">
            <v>GASOD.</v>
          </cell>
          <cell r="K80" t="str">
            <v>PROC.</v>
          </cell>
          <cell r="L80" t="str">
            <v>BLES</v>
          </cell>
          <cell r="M80" t="str">
            <v>MC</v>
          </cell>
          <cell r="N80" t="str">
            <v>BUST.</v>
          </cell>
          <cell r="O80" t="str">
            <v>DUAL</v>
          </cell>
          <cell r="P80" t="str">
            <v>DO</v>
          </cell>
          <cell r="R80" t="e">
            <v>#REF!</v>
          </cell>
          <cell r="S80" t="str">
            <v>DUC.</v>
          </cell>
          <cell r="T80" t="str">
            <v>COND.</v>
          </cell>
          <cell r="U80" t="str">
            <v>(º API)</v>
          </cell>
          <cell r="V80" t="str">
            <v>LINA</v>
          </cell>
          <cell r="W80">
            <v>99.290322580645167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str">
            <v>PROC.</v>
          </cell>
          <cell r="AC80" t="str">
            <v>BLES</v>
          </cell>
          <cell r="AD80" t="str">
            <v>MC</v>
          </cell>
          <cell r="AE80" t="str">
            <v>BUST.</v>
          </cell>
          <cell r="AF80" t="str">
            <v>DUAL</v>
          </cell>
          <cell r="AG80" t="str">
            <v>DO</v>
          </cell>
        </row>
        <row r="81">
          <cell r="A81" t="str">
            <v>ENE</v>
          </cell>
          <cell r="B81">
            <v>11179</v>
          </cell>
          <cell r="C81">
            <v>0</v>
          </cell>
          <cell r="D81">
            <v>0</v>
          </cell>
          <cell r="E81">
            <v>11179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7958.6</v>
          </cell>
          <cell r="N81">
            <v>0</v>
          </cell>
          <cell r="O81">
            <v>0</v>
          </cell>
          <cell r="P81">
            <v>0</v>
          </cell>
          <cell r="R81" t="str">
            <v>ENE</v>
          </cell>
          <cell r="S81">
            <v>29216</v>
          </cell>
          <cell r="T81">
            <v>0</v>
          </cell>
          <cell r="U81">
            <v>0</v>
          </cell>
          <cell r="V81">
            <v>29216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11560.2</v>
          </cell>
          <cell r="AE81">
            <v>0</v>
          </cell>
          <cell r="AF81">
            <v>0</v>
          </cell>
          <cell r="AG81">
            <v>0</v>
          </cell>
        </row>
        <row r="82">
          <cell r="A82" t="str">
            <v>FEB</v>
          </cell>
          <cell r="B82">
            <v>9302</v>
          </cell>
          <cell r="C82">
            <v>0</v>
          </cell>
          <cell r="D82">
            <v>0</v>
          </cell>
          <cell r="E82">
            <v>9302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7018.4</v>
          </cell>
          <cell r="N82">
            <v>0</v>
          </cell>
          <cell r="O82">
            <v>0</v>
          </cell>
          <cell r="P82">
            <v>0</v>
          </cell>
          <cell r="R82" t="str">
            <v>FEB</v>
          </cell>
          <cell r="S82">
            <v>26323</v>
          </cell>
          <cell r="T82">
            <v>0</v>
          </cell>
          <cell r="U82">
            <v>0</v>
          </cell>
          <cell r="V82">
            <v>26323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10296.6</v>
          </cell>
          <cell r="AE82">
            <v>0</v>
          </cell>
          <cell r="AF82">
            <v>0</v>
          </cell>
          <cell r="AG82">
            <v>0</v>
          </cell>
        </row>
        <row r="83">
          <cell r="A83" t="str">
            <v>MAR</v>
          </cell>
          <cell r="B83">
            <v>11449</v>
          </cell>
          <cell r="C83">
            <v>0</v>
          </cell>
          <cell r="D83">
            <v>0</v>
          </cell>
          <cell r="E83">
            <v>11449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8662.99</v>
          </cell>
          <cell r="N83">
            <v>0</v>
          </cell>
          <cell r="O83">
            <v>0</v>
          </cell>
          <cell r="P83">
            <v>0</v>
          </cell>
          <cell r="R83" t="str">
            <v>MAR</v>
          </cell>
          <cell r="S83">
            <v>26697</v>
          </cell>
          <cell r="T83">
            <v>0</v>
          </cell>
          <cell r="U83">
            <v>0</v>
          </cell>
          <cell r="V83">
            <v>26697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9755.5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ABR</v>
          </cell>
          <cell r="B84">
            <v>9718</v>
          </cell>
          <cell r="C84">
            <v>0</v>
          </cell>
          <cell r="D84">
            <v>0</v>
          </cell>
          <cell r="E84">
            <v>9718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5645.5999999999995</v>
          </cell>
          <cell r="N84">
            <v>0</v>
          </cell>
          <cell r="O84">
            <v>0</v>
          </cell>
          <cell r="P84">
            <v>0</v>
          </cell>
          <cell r="R84" t="str">
            <v>ABR</v>
          </cell>
          <cell r="S84">
            <v>28487</v>
          </cell>
          <cell r="T84">
            <v>0</v>
          </cell>
          <cell r="U84">
            <v>0</v>
          </cell>
          <cell r="V84">
            <v>28487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10296.9</v>
          </cell>
          <cell r="AE84">
            <v>0</v>
          </cell>
          <cell r="AF84">
            <v>0</v>
          </cell>
          <cell r="AG84">
            <v>0</v>
          </cell>
        </row>
        <row r="85">
          <cell r="A85" t="str">
            <v>MAY</v>
          </cell>
          <cell r="B85">
            <v>10570</v>
          </cell>
          <cell r="C85">
            <v>0</v>
          </cell>
          <cell r="D85">
            <v>0</v>
          </cell>
          <cell r="E85">
            <v>10570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8340.7000000000007</v>
          </cell>
          <cell r="N85">
            <v>0</v>
          </cell>
          <cell r="O85">
            <v>0</v>
          </cell>
          <cell r="P85">
            <v>0</v>
          </cell>
          <cell r="R85" t="str">
            <v>MAY</v>
          </cell>
          <cell r="S85">
            <v>27532</v>
          </cell>
          <cell r="T85">
            <v>0</v>
          </cell>
          <cell r="U85">
            <v>0</v>
          </cell>
          <cell r="V85">
            <v>27532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11961.9</v>
          </cell>
          <cell r="AE85">
            <v>0</v>
          </cell>
          <cell r="AF85">
            <v>0</v>
          </cell>
          <cell r="AG85">
            <v>0</v>
          </cell>
        </row>
        <row r="86">
          <cell r="A86" t="str">
            <v>JUN</v>
          </cell>
          <cell r="B86">
            <v>10065</v>
          </cell>
          <cell r="C86">
            <v>0</v>
          </cell>
          <cell r="D86">
            <v>0</v>
          </cell>
          <cell r="E86">
            <v>10065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8215.1</v>
          </cell>
          <cell r="N86">
            <v>0</v>
          </cell>
          <cell r="O86">
            <v>0</v>
          </cell>
          <cell r="P86">
            <v>0</v>
          </cell>
          <cell r="R86" t="str">
            <v>JUN</v>
          </cell>
          <cell r="S86">
            <v>25446</v>
          </cell>
          <cell r="T86">
            <v>0</v>
          </cell>
          <cell r="U86">
            <v>0</v>
          </cell>
          <cell r="V86">
            <v>25446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11456.83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JUL</v>
          </cell>
          <cell r="B87">
            <v>10852.15</v>
          </cell>
          <cell r="C87">
            <v>0</v>
          </cell>
          <cell r="D87">
            <v>0</v>
          </cell>
          <cell r="E87">
            <v>10852.15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8389.7000000000007</v>
          </cell>
          <cell r="N87">
            <v>0</v>
          </cell>
          <cell r="O87">
            <v>0</v>
          </cell>
          <cell r="P87">
            <v>0</v>
          </cell>
          <cell r="R87" t="str">
            <v>JUL</v>
          </cell>
          <cell r="S87">
            <v>26550</v>
          </cell>
          <cell r="T87">
            <v>0</v>
          </cell>
          <cell r="U87">
            <v>0</v>
          </cell>
          <cell r="V87">
            <v>26550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11583.3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AGO</v>
          </cell>
          <cell r="B88">
            <v>11176</v>
          </cell>
          <cell r="C88">
            <v>0</v>
          </cell>
          <cell r="D88">
            <v>0</v>
          </cell>
          <cell r="E88">
            <v>11176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7415.8</v>
          </cell>
          <cell r="N88">
            <v>0</v>
          </cell>
          <cell r="O88">
            <v>0</v>
          </cell>
          <cell r="P88">
            <v>0</v>
          </cell>
          <cell r="R88" t="str">
            <v>AGO</v>
          </cell>
          <cell r="S88">
            <v>27089</v>
          </cell>
          <cell r="T88">
            <v>0</v>
          </cell>
          <cell r="U88">
            <v>0</v>
          </cell>
          <cell r="V88">
            <v>27089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10893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SEP</v>
          </cell>
          <cell r="B89">
            <v>11913</v>
          </cell>
          <cell r="C89">
            <v>0</v>
          </cell>
          <cell r="D89">
            <v>0</v>
          </cell>
          <cell r="E89">
            <v>11913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6578.7</v>
          </cell>
          <cell r="N89">
            <v>0</v>
          </cell>
          <cell r="O89">
            <v>0</v>
          </cell>
          <cell r="P89">
            <v>0</v>
          </cell>
          <cell r="R89" t="str">
            <v>SEP</v>
          </cell>
          <cell r="S89">
            <v>26412</v>
          </cell>
          <cell r="T89">
            <v>0</v>
          </cell>
          <cell r="U89">
            <v>0</v>
          </cell>
          <cell r="V89">
            <v>26412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10416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OCT</v>
          </cell>
          <cell r="B90">
            <v>12253</v>
          </cell>
          <cell r="C90">
            <v>0</v>
          </cell>
          <cell r="D90">
            <v>0</v>
          </cell>
          <cell r="E90">
            <v>12253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5386.7</v>
          </cell>
          <cell r="N90">
            <v>0</v>
          </cell>
          <cell r="O90">
            <v>0</v>
          </cell>
          <cell r="P90">
            <v>0</v>
          </cell>
          <cell r="R90" t="str">
            <v>OCT</v>
          </cell>
          <cell r="S90">
            <v>27992</v>
          </cell>
          <cell r="T90">
            <v>0</v>
          </cell>
          <cell r="U90">
            <v>0</v>
          </cell>
          <cell r="V90">
            <v>27992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9786.6</v>
          </cell>
          <cell r="AE90">
            <v>0</v>
          </cell>
          <cell r="AF90">
            <v>0</v>
          </cell>
          <cell r="AG90">
            <v>0</v>
          </cell>
        </row>
        <row r="91">
          <cell r="A91" t="str">
            <v>NOV</v>
          </cell>
          <cell r="B91">
            <v>13010</v>
          </cell>
          <cell r="C91">
            <v>0</v>
          </cell>
          <cell r="D91">
            <v>0</v>
          </cell>
          <cell r="E91">
            <v>13010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5776.4</v>
          </cell>
          <cell r="N91">
            <v>0</v>
          </cell>
          <cell r="O91">
            <v>0</v>
          </cell>
          <cell r="P91">
            <v>0</v>
          </cell>
          <cell r="R91" t="str">
            <v>NOV</v>
          </cell>
          <cell r="S91">
            <v>26519</v>
          </cell>
          <cell r="T91">
            <v>0</v>
          </cell>
          <cell r="U91">
            <v>0</v>
          </cell>
          <cell r="V91">
            <v>26519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9928.1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DIC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5776.4</v>
          </cell>
          <cell r="N92">
            <v>0</v>
          </cell>
          <cell r="O92">
            <v>0</v>
          </cell>
          <cell r="P92">
            <v>0</v>
          </cell>
          <cell r="R92" t="str">
            <v>DIC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9928.1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TOTAL</v>
          </cell>
          <cell r="B93">
            <v>121487.15</v>
          </cell>
          <cell r="C93">
            <v>0</v>
          </cell>
          <cell r="D93">
            <v>0</v>
          </cell>
          <cell r="E93">
            <v>121487.15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85165.089999999982</v>
          </cell>
          <cell r="N93">
            <v>0</v>
          </cell>
          <cell r="O93">
            <v>0</v>
          </cell>
          <cell r="P93">
            <v>0</v>
          </cell>
          <cell r="R93" t="str">
            <v>TOTAL</v>
          </cell>
          <cell r="S93">
            <v>298263</v>
          </cell>
          <cell r="T93">
            <v>0</v>
          </cell>
          <cell r="U93">
            <v>0</v>
          </cell>
          <cell r="V93">
            <v>298263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127863.03000000003</v>
          </cell>
          <cell r="AE93">
            <v>0</v>
          </cell>
          <cell r="AF93">
            <v>0</v>
          </cell>
          <cell r="AG93">
            <v>0</v>
          </cell>
        </row>
        <row r="95">
          <cell r="A95" t="str">
            <v>CAMATINDI  -  CMT (N)</v>
          </cell>
        </row>
        <row r="96">
          <cell r="B96" t="str">
            <v>L I Q U I D O S  EN BBLS</v>
          </cell>
          <cell r="H96" t="str">
            <v>G A S    EN    MPC</v>
          </cell>
        </row>
        <row r="97">
          <cell r="A97" t="str">
            <v>MES</v>
          </cell>
          <cell r="B97" t="str">
            <v>PRO-</v>
          </cell>
          <cell r="C97" t="str">
            <v>PET.</v>
          </cell>
          <cell r="D97" t="str">
            <v>DENS.</v>
          </cell>
          <cell r="E97" t="str">
            <v>GASO-</v>
          </cell>
          <cell r="F97" t="str">
            <v>AGUA</v>
          </cell>
          <cell r="G97" t="str">
            <v>PET.</v>
          </cell>
          <cell r="H97" t="str">
            <v>PRO-</v>
          </cell>
          <cell r="I97" t="str">
            <v>INYEC-</v>
          </cell>
          <cell r="J97" t="str">
            <v xml:space="preserve">ENT. </v>
          </cell>
          <cell r="K97" t="str">
            <v>ENT.</v>
          </cell>
          <cell r="L97" t="str">
            <v>LICUA-</v>
          </cell>
          <cell r="M97" t="str">
            <v>GLP</v>
          </cell>
          <cell r="N97" t="str">
            <v>COM-</v>
          </cell>
          <cell r="O97" t="str">
            <v>RESI-</v>
          </cell>
          <cell r="P97" t="str">
            <v>QUEMA-</v>
          </cell>
        </row>
        <row r="98">
          <cell r="B98" t="str">
            <v>DUC.</v>
          </cell>
          <cell r="C98" t="str">
            <v>COND.</v>
          </cell>
          <cell r="D98" t="str">
            <v>(º API)</v>
          </cell>
          <cell r="E98" t="str">
            <v>LINA</v>
          </cell>
          <cell r="G98" t="str">
            <v>ENT.</v>
          </cell>
          <cell r="H98" t="str">
            <v>DUC.</v>
          </cell>
          <cell r="I98" t="str">
            <v>CION</v>
          </cell>
          <cell r="J98" t="str">
            <v>GASOD.</v>
          </cell>
          <cell r="K98" t="str">
            <v>PROC.</v>
          </cell>
          <cell r="L98" t="str">
            <v>BLES</v>
          </cell>
          <cell r="M98" t="str">
            <v>MC</v>
          </cell>
          <cell r="N98" t="str">
            <v>BUST.</v>
          </cell>
          <cell r="O98" t="str">
            <v>DUAL</v>
          </cell>
          <cell r="P98" t="str">
            <v>DO</v>
          </cell>
        </row>
        <row r="99">
          <cell r="A99" t="str">
            <v>ENE</v>
          </cell>
          <cell r="B99">
            <v>1127</v>
          </cell>
          <cell r="C99">
            <v>1127</v>
          </cell>
          <cell r="D99">
            <v>45.9</v>
          </cell>
          <cell r="E99">
            <v>0</v>
          </cell>
          <cell r="F99">
            <v>68</v>
          </cell>
          <cell r="G99">
            <v>834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A100" t="str">
            <v>FEB</v>
          </cell>
          <cell r="B100">
            <v>1002</v>
          </cell>
          <cell r="C100">
            <v>1002</v>
          </cell>
          <cell r="D100">
            <v>46.5</v>
          </cell>
          <cell r="E100">
            <v>0</v>
          </cell>
          <cell r="F100">
            <v>66</v>
          </cell>
          <cell r="G100">
            <v>1542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 t="str">
            <v>MAR</v>
          </cell>
          <cell r="B101">
            <v>1037</v>
          </cell>
          <cell r="C101">
            <v>1037</v>
          </cell>
          <cell r="D101">
            <v>46.596774193548384</v>
          </cell>
          <cell r="E101">
            <v>0</v>
          </cell>
          <cell r="F101">
            <v>73</v>
          </cell>
          <cell r="G101">
            <v>735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 t="str">
            <v>ABR</v>
          </cell>
          <cell r="B102">
            <v>1053</v>
          </cell>
          <cell r="C102">
            <v>1053</v>
          </cell>
          <cell r="D102">
            <v>46.5</v>
          </cell>
          <cell r="E102">
            <v>0</v>
          </cell>
          <cell r="F102">
            <v>65</v>
          </cell>
          <cell r="G102">
            <v>1086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MAY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381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A104" t="str">
            <v>JUN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A105" t="str">
            <v>JUL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>AGO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SEP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 t="str">
            <v>OCT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 t="str">
            <v>NOV</v>
          </cell>
          <cell r="B109">
            <v>0</v>
          </cell>
          <cell r="H109">
            <v>0</v>
          </cell>
        </row>
        <row r="110">
          <cell r="A110" t="str">
            <v>DIC</v>
          </cell>
          <cell r="B110">
            <v>0</v>
          </cell>
          <cell r="H110">
            <v>0</v>
          </cell>
        </row>
        <row r="111">
          <cell r="A111" t="str">
            <v>TOTAL</v>
          </cell>
          <cell r="B111">
            <v>4219</v>
          </cell>
          <cell r="C111">
            <v>4219</v>
          </cell>
          <cell r="D111">
            <v>46.374193548387098</v>
          </cell>
          <cell r="E111">
            <v>0</v>
          </cell>
          <cell r="F111">
            <v>272</v>
          </cell>
          <cell r="G111">
            <v>4578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3">
          <cell r="A113" t="str">
            <v>H. SUAREZ R.   -   HSR (N)</v>
          </cell>
        </row>
        <row r="114">
          <cell r="B114" t="str">
            <v>L I Q U I D O S  EN BBLS</v>
          </cell>
          <cell r="H114" t="str">
            <v>G A S    EN    MPC</v>
          </cell>
        </row>
        <row r="115">
          <cell r="A115" t="str">
            <v>MES</v>
          </cell>
          <cell r="B115" t="str">
            <v>PRO-</v>
          </cell>
          <cell r="C115" t="str">
            <v>PET.</v>
          </cell>
          <cell r="D115" t="str">
            <v>DENS.</v>
          </cell>
          <cell r="E115" t="str">
            <v>GASO-</v>
          </cell>
          <cell r="F115" t="str">
            <v>AGUA</v>
          </cell>
          <cell r="G115" t="str">
            <v>PET.</v>
          </cell>
          <cell r="H115" t="str">
            <v>PRO-</v>
          </cell>
          <cell r="I115" t="str">
            <v>INYEC-</v>
          </cell>
          <cell r="J115" t="str">
            <v xml:space="preserve">ENT. </v>
          </cell>
          <cell r="K115" t="str">
            <v>ENT.</v>
          </cell>
          <cell r="L115" t="str">
            <v>LICUA-</v>
          </cell>
          <cell r="M115" t="str">
            <v>GLP</v>
          </cell>
          <cell r="N115" t="str">
            <v>COM-</v>
          </cell>
          <cell r="O115" t="str">
            <v>RESI-</v>
          </cell>
          <cell r="P115" t="str">
            <v>QUEMA-</v>
          </cell>
        </row>
        <row r="116">
          <cell r="B116" t="str">
            <v>DUC.</v>
          </cell>
          <cell r="C116" t="str">
            <v>COND.</v>
          </cell>
          <cell r="D116" t="str">
            <v>(º API)</v>
          </cell>
          <cell r="E116" t="str">
            <v>LINA</v>
          </cell>
          <cell r="G116" t="str">
            <v>ENT.</v>
          </cell>
          <cell r="H116" t="str">
            <v>DUC.</v>
          </cell>
          <cell r="I116" t="str">
            <v>CION</v>
          </cell>
          <cell r="J116" t="str">
            <v>GASOD.</v>
          </cell>
          <cell r="K116" t="str">
            <v>PROC.</v>
          </cell>
          <cell r="L116" t="str">
            <v>BLES</v>
          </cell>
          <cell r="M116" t="str">
            <v>MC</v>
          </cell>
          <cell r="N116" t="str">
            <v>BUST.</v>
          </cell>
          <cell r="O116" t="str">
            <v>DUAL</v>
          </cell>
          <cell r="P116" t="str">
            <v>DO</v>
          </cell>
        </row>
        <row r="117">
          <cell r="A117" t="str">
            <v>ENE</v>
          </cell>
          <cell r="B117">
            <v>1270</v>
          </cell>
          <cell r="C117">
            <v>1270</v>
          </cell>
          <cell r="D117">
            <v>35.700000000000003</v>
          </cell>
          <cell r="E117">
            <v>0</v>
          </cell>
          <cell r="F117">
            <v>4131</v>
          </cell>
          <cell r="G117">
            <v>1270</v>
          </cell>
          <cell r="H117">
            <v>4347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774</v>
          </cell>
          <cell r="O117">
            <v>0</v>
          </cell>
          <cell r="P117">
            <v>3573</v>
          </cell>
        </row>
        <row r="118">
          <cell r="A118" t="str">
            <v>FEB</v>
          </cell>
          <cell r="B118">
            <v>1090</v>
          </cell>
          <cell r="C118">
            <v>1090</v>
          </cell>
          <cell r="D118">
            <v>35.9</v>
          </cell>
          <cell r="E118">
            <v>0</v>
          </cell>
          <cell r="F118">
            <v>3853</v>
          </cell>
          <cell r="G118">
            <v>1053</v>
          </cell>
          <cell r="H118">
            <v>3871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697</v>
          </cell>
          <cell r="O118">
            <v>0</v>
          </cell>
          <cell r="P118">
            <v>3174</v>
          </cell>
        </row>
        <row r="119">
          <cell r="A119" t="str">
            <v>MAR</v>
          </cell>
          <cell r="B119">
            <v>1615</v>
          </cell>
          <cell r="C119">
            <v>1615</v>
          </cell>
          <cell r="D119">
            <v>35.545161290322582</v>
          </cell>
          <cell r="E119">
            <v>0</v>
          </cell>
          <cell r="F119">
            <v>4514</v>
          </cell>
          <cell r="G119">
            <v>1557</v>
          </cell>
          <cell r="H119">
            <v>4233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784</v>
          </cell>
          <cell r="O119">
            <v>0</v>
          </cell>
          <cell r="P119">
            <v>3449</v>
          </cell>
        </row>
        <row r="120">
          <cell r="A120" t="str">
            <v>ABR</v>
          </cell>
          <cell r="B120">
            <v>814</v>
          </cell>
          <cell r="C120">
            <v>814</v>
          </cell>
          <cell r="D120">
            <v>35.200000000000003</v>
          </cell>
          <cell r="E120">
            <v>0</v>
          </cell>
          <cell r="F120">
            <v>4563</v>
          </cell>
          <cell r="G120">
            <v>814</v>
          </cell>
          <cell r="H120">
            <v>3721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727</v>
          </cell>
          <cell r="O120">
            <v>0</v>
          </cell>
          <cell r="P120">
            <v>2994</v>
          </cell>
        </row>
        <row r="121">
          <cell r="A121" t="str">
            <v>MAY</v>
          </cell>
          <cell r="B121">
            <v>957</v>
          </cell>
          <cell r="C121">
            <v>957</v>
          </cell>
          <cell r="D121">
            <v>35.5</v>
          </cell>
          <cell r="E121">
            <v>0</v>
          </cell>
          <cell r="F121">
            <v>4606</v>
          </cell>
          <cell r="G121">
            <v>957</v>
          </cell>
          <cell r="H121">
            <v>3677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808</v>
          </cell>
          <cell r="O121">
            <v>0</v>
          </cell>
          <cell r="P121">
            <v>2869</v>
          </cell>
        </row>
        <row r="122">
          <cell r="A122" t="str">
            <v>JUN</v>
          </cell>
          <cell r="B122">
            <v>958</v>
          </cell>
          <cell r="C122">
            <v>958</v>
          </cell>
          <cell r="D122">
            <v>35.1</v>
          </cell>
          <cell r="E122">
            <v>0</v>
          </cell>
          <cell r="F122">
            <v>4809</v>
          </cell>
          <cell r="G122">
            <v>983</v>
          </cell>
          <cell r="H122">
            <v>3634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772</v>
          </cell>
          <cell r="O122">
            <v>0</v>
          </cell>
          <cell r="P122">
            <v>2862</v>
          </cell>
        </row>
        <row r="123">
          <cell r="A123" t="str">
            <v>JUL</v>
          </cell>
          <cell r="B123">
            <v>1879</v>
          </cell>
          <cell r="C123">
            <v>1879</v>
          </cell>
          <cell r="D123">
            <v>35.4</v>
          </cell>
          <cell r="E123">
            <v>0</v>
          </cell>
          <cell r="F123">
            <v>5004</v>
          </cell>
          <cell r="G123">
            <v>1912</v>
          </cell>
          <cell r="H123">
            <v>3685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788</v>
          </cell>
          <cell r="O123">
            <v>0</v>
          </cell>
          <cell r="P123">
            <v>2897</v>
          </cell>
        </row>
        <row r="124">
          <cell r="A124" t="str">
            <v>AGO</v>
          </cell>
          <cell r="B124">
            <v>883</v>
          </cell>
          <cell r="C124">
            <v>883</v>
          </cell>
          <cell r="D124">
            <v>35.4</v>
          </cell>
          <cell r="E124">
            <v>0</v>
          </cell>
          <cell r="F124">
            <v>4669</v>
          </cell>
          <cell r="G124">
            <v>883</v>
          </cell>
          <cell r="H124">
            <v>3799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799</v>
          </cell>
          <cell r="O124">
            <v>0</v>
          </cell>
          <cell r="P124">
            <v>3000</v>
          </cell>
        </row>
        <row r="125">
          <cell r="A125" t="str">
            <v>SEP</v>
          </cell>
          <cell r="B125">
            <v>898</v>
          </cell>
          <cell r="C125">
            <v>898</v>
          </cell>
          <cell r="D125">
            <v>35.4</v>
          </cell>
          <cell r="E125">
            <v>0</v>
          </cell>
          <cell r="F125">
            <v>4563</v>
          </cell>
          <cell r="G125">
            <v>898</v>
          </cell>
          <cell r="H125">
            <v>3558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808</v>
          </cell>
          <cell r="O125">
            <v>0</v>
          </cell>
          <cell r="P125">
            <v>2750</v>
          </cell>
        </row>
        <row r="126">
          <cell r="A126" t="str">
            <v>OCT</v>
          </cell>
          <cell r="B126">
            <v>1461</v>
          </cell>
          <cell r="C126">
            <v>1461</v>
          </cell>
          <cell r="D126">
            <v>35.4</v>
          </cell>
          <cell r="E126">
            <v>0</v>
          </cell>
          <cell r="F126">
            <v>4688</v>
          </cell>
          <cell r="G126">
            <v>1461</v>
          </cell>
          <cell r="H126">
            <v>4141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916</v>
          </cell>
          <cell r="O126">
            <v>0</v>
          </cell>
          <cell r="P126">
            <v>3225</v>
          </cell>
        </row>
        <row r="127">
          <cell r="A127" t="str">
            <v>NOV</v>
          </cell>
          <cell r="B127">
            <v>1972</v>
          </cell>
          <cell r="C127">
            <v>1972</v>
          </cell>
          <cell r="D127">
            <v>35.200000000000003</v>
          </cell>
          <cell r="E127">
            <v>0</v>
          </cell>
          <cell r="F127">
            <v>4718</v>
          </cell>
          <cell r="G127">
            <v>1927</v>
          </cell>
          <cell r="H127">
            <v>4107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980</v>
          </cell>
          <cell r="O127">
            <v>0</v>
          </cell>
          <cell r="P127">
            <v>3127</v>
          </cell>
        </row>
        <row r="128">
          <cell r="A128" t="str">
            <v>DIC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4107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980</v>
          </cell>
          <cell r="O128">
            <v>0</v>
          </cell>
          <cell r="P128">
            <v>3127</v>
          </cell>
        </row>
        <row r="129">
          <cell r="A129" t="str">
            <v>TOTAL</v>
          </cell>
          <cell r="B129">
            <v>13797</v>
          </cell>
          <cell r="C129">
            <v>13797</v>
          </cell>
          <cell r="D129">
            <v>32.478763440860213</v>
          </cell>
          <cell r="E129">
            <v>0</v>
          </cell>
          <cell r="F129">
            <v>50118</v>
          </cell>
          <cell r="G129">
            <v>13715</v>
          </cell>
          <cell r="H129">
            <v>46880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9833</v>
          </cell>
          <cell r="O129">
            <v>0</v>
          </cell>
          <cell r="P129">
            <v>37047</v>
          </cell>
        </row>
        <row r="131">
          <cell r="A131" t="str">
            <v>KATARI   -   KTR (N)</v>
          </cell>
        </row>
        <row r="132">
          <cell r="B132" t="str">
            <v>L I Q U I D O S  EN BBLS</v>
          </cell>
          <cell r="H132" t="str">
            <v>G A S    EN    MPC</v>
          </cell>
        </row>
        <row r="133">
          <cell r="A133" t="str">
            <v>MES</v>
          </cell>
          <cell r="B133" t="str">
            <v>PRO-</v>
          </cell>
          <cell r="C133" t="str">
            <v>PET.</v>
          </cell>
          <cell r="D133" t="str">
            <v>DENS.</v>
          </cell>
          <cell r="E133" t="str">
            <v>GASO-</v>
          </cell>
          <cell r="F133" t="str">
            <v>AGUA</v>
          </cell>
          <cell r="G133" t="str">
            <v>PET.</v>
          </cell>
          <cell r="H133" t="str">
            <v>PRO-</v>
          </cell>
          <cell r="I133" t="str">
            <v>INYEC-</v>
          </cell>
          <cell r="J133" t="str">
            <v xml:space="preserve">ENT. </v>
          </cell>
          <cell r="K133" t="str">
            <v>ENT.</v>
          </cell>
          <cell r="L133" t="str">
            <v>LICUA-</v>
          </cell>
          <cell r="M133" t="str">
            <v>GLP</v>
          </cell>
          <cell r="N133" t="str">
            <v>COM-</v>
          </cell>
          <cell r="O133" t="str">
            <v>RESI-</v>
          </cell>
          <cell r="P133" t="str">
            <v>QUEMA-</v>
          </cell>
        </row>
        <row r="134">
          <cell r="B134" t="str">
            <v>DUC.</v>
          </cell>
          <cell r="C134" t="str">
            <v>COND.</v>
          </cell>
          <cell r="D134" t="str">
            <v>(º API)</v>
          </cell>
          <cell r="E134" t="str">
            <v>LINA</v>
          </cell>
          <cell r="G134" t="str">
            <v>ENT.</v>
          </cell>
          <cell r="H134" t="str">
            <v>DUC.</v>
          </cell>
          <cell r="I134" t="str">
            <v>CION</v>
          </cell>
          <cell r="J134" t="str">
            <v>GASOD.</v>
          </cell>
          <cell r="K134" t="str">
            <v>PROC.</v>
          </cell>
          <cell r="L134" t="str">
            <v>BLES</v>
          </cell>
          <cell r="M134" t="str">
            <v>MC</v>
          </cell>
          <cell r="N134" t="str">
            <v>BUST.</v>
          </cell>
          <cell r="O134" t="str">
            <v>DUAL</v>
          </cell>
          <cell r="P134" t="str">
            <v>DO</v>
          </cell>
        </row>
        <row r="135">
          <cell r="A135" t="str">
            <v>ENE</v>
          </cell>
          <cell r="B135">
            <v>3680</v>
          </cell>
          <cell r="C135">
            <v>3680</v>
          </cell>
          <cell r="D135">
            <v>55.1</v>
          </cell>
          <cell r="E135">
            <v>0</v>
          </cell>
          <cell r="F135">
            <v>18704</v>
          </cell>
          <cell r="G135">
            <v>3421</v>
          </cell>
          <cell r="H135">
            <v>42682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905</v>
          </cell>
          <cell r="O135">
            <v>0</v>
          </cell>
          <cell r="P135">
            <v>41777</v>
          </cell>
        </row>
        <row r="136">
          <cell r="A136" t="str">
            <v>FEB</v>
          </cell>
          <cell r="B136">
            <v>3312</v>
          </cell>
          <cell r="C136">
            <v>3312</v>
          </cell>
          <cell r="D136">
            <v>55.1</v>
          </cell>
          <cell r="E136">
            <v>0</v>
          </cell>
          <cell r="F136">
            <v>16674</v>
          </cell>
          <cell r="G136">
            <v>3287</v>
          </cell>
          <cell r="H136">
            <v>38606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850</v>
          </cell>
          <cell r="O136">
            <v>0</v>
          </cell>
          <cell r="P136">
            <v>37756</v>
          </cell>
        </row>
        <row r="137">
          <cell r="A137" t="str">
            <v>MAR</v>
          </cell>
          <cell r="B137">
            <v>3725</v>
          </cell>
          <cell r="C137">
            <v>3725</v>
          </cell>
          <cell r="D137">
            <v>55.325806451612884</v>
          </cell>
          <cell r="E137">
            <v>0</v>
          </cell>
          <cell r="F137">
            <v>18495</v>
          </cell>
          <cell r="G137">
            <v>3875</v>
          </cell>
          <cell r="H137">
            <v>42161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942</v>
          </cell>
          <cell r="O137">
            <v>0</v>
          </cell>
          <cell r="P137">
            <v>41219</v>
          </cell>
        </row>
        <row r="138">
          <cell r="A138" t="str">
            <v>ABR</v>
          </cell>
          <cell r="B138">
            <v>3484</v>
          </cell>
          <cell r="C138">
            <v>3484</v>
          </cell>
          <cell r="D138">
            <v>55.325806451612884</v>
          </cell>
          <cell r="E138">
            <v>0</v>
          </cell>
          <cell r="F138">
            <v>18064</v>
          </cell>
          <cell r="G138">
            <v>2833</v>
          </cell>
          <cell r="H138">
            <v>39612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860</v>
          </cell>
          <cell r="O138">
            <v>0</v>
          </cell>
          <cell r="P138">
            <v>38752</v>
          </cell>
        </row>
        <row r="139">
          <cell r="A139" t="str">
            <v>MAY</v>
          </cell>
          <cell r="B139">
            <v>3692</v>
          </cell>
          <cell r="C139">
            <v>3692</v>
          </cell>
          <cell r="D139">
            <v>55.3</v>
          </cell>
          <cell r="E139">
            <v>0</v>
          </cell>
          <cell r="F139">
            <v>18651</v>
          </cell>
          <cell r="G139">
            <v>3901</v>
          </cell>
          <cell r="H139">
            <v>41051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905</v>
          </cell>
          <cell r="O139">
            <v>0</v>
          </cell>
          <cell r="P139">
            <v>40146</v>
          </cell>
        </row>
        <row r="140">
          <cell r="A140" t="str">
            <v>JUN</v>
          </cell>
          <cell r="B140">
            <v>3492</v>
          </cell>
          <cell r="C140">
            <v>3492</v>
          </cell>
          <cell r="D140">
            <v>56.1</v>
          </cell>
          <cell r="E140">
            <v>0</v>
          </cell>
          <cell r="F140">
            <v>18067</v>
          </cell>
          <cell r="G140">
            <v>3736</v>
          </cell>
          <cell r="H140">
            <v>39427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895</v>
          </cell>
          <cell r="O140">
            <v>0</v>
          </cell>
          <cell r="P140">
            <v>38532</v>
          </cell>
        </row>
        <row r="141">
          <cell r="A141" t="str">
            <v>JUL</v>
          </cell>
          <cell r="B141">
            <v>3662</v>
          </cell>
          <cell r="C141">
            <v>3662</v>
          </cell>
          <cell r="D141">
            <v>55.9</v>
          </cell>
          <cell r="E141">
            <v>0</v>
          </cell>
          <cell r="F141">
            <v>18649</v>
          </cell>
          <cell r="G141">
            <v>3716</v>
          </cell>
          <cell r="H141">
            <v>41764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910</v>
          </cell>
          <cell r="O141">
            <v>0</v>
          </cell>
          <cell r="P141">
            <v>40854</v>
          </cell>
        </row>
        <row r="142">
          <cell r="A142" t="str">
            <v>AGO</v>
          </cell>
          <cell r="B142">
            <v>3634</v>
          </cell>
          <cell r="C142">
            <v>3634</v>
          </cell>
          <cell r="D142">
            <v>55.5</v>
          </cell>
          <cell r="E142">
            <v>0</v>
          </cell>
          <cell r="F142">
            <v>18691</v>
          </cell>
          <cell r="G142">
            <v>3905</v>
          </cell>
          <cell r="H142">
            <v>38130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915</v>
          </cell>
          <cell r="O142">
            <v>0</v>
          </cell>
          <cell r="P142">
            <v>37215</v>
          </cell>
        </row>
        <row r="143">
          <cell r="A143" t="str">
            <v>SEP</v>
          </cell>
          <cell r="B143">
            <v>3565</v>
          </cell>
          <cell r="C143">
            <v>3565</v>
          </cell>
          <cell r="D143">
            <v>55.7</v>
          </cell>
          <cell r="E143">
            <v>0</v>
          </cell>
          <cell r="F143">
            <v>18615</v>
          </cell>
          <cell r="G143">
            <v>3349</v>
          </cell>
          <cell r="H143">
            <v>36993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829</v>
          </cell>
          <cell r="O143">
            <v>0</v>
          </cell>
          <cell r="P143">
            <v>36164</v>
          </cell>
        </row>
        <row r="144">
          <cell r="A144" t="str">
            <v>OCT</v>
          </cell>
          <cell r="B144">
            <v>2172</v>
          </cell>
          <cell r="C144">
            <v>2172</v>
          </cell>
          <cell r="D144">
            <v>56</v>
          </cell>
          <cell r="E144">
            <v>0</v>
          </cell>
          <cell r="F144">
            <v>11876</v>
          </cell>
          <cell r="G144">
            <v>2102</v>
          </cell>
          <cell r="H144">
            <v>23115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592</v>
          </cell>
          <cell r="O144">
            <v>0</v>
          </cell>
          <cell r="P144">
            <v>22523</v>
          </cell>
        </row>
        <row r="145">
          <cell r="A145" t="str">
            <v>NOV</v>
          </cell>
          <cell r="B145">
            <v>0</v>
          </cell>
          <cell r="C145">
            <v>0</v>
          </cell>
          <cell r="D145">
            <v>56</v>
          </cell>
          <cell r="E145">
            <v>0</v>
          </cell>
          <cell r="F145">
            <v>0</v>
          </cell>
          <cell r="G145">
            <v>375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DIC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7">
          <cell r="A147" t="str">
            <v>TOTAL</v>
          </cell>
          <cell r="B147">
            <v>34418</v>
          </cell>
          <cell r="C147">
            <v>34418</v>
          </cell>
          <cell r="D147">
            <v>50.945967741935476</v>
          </cell>
          <cell r="E147">
            <v>0</v>
          </cell>
          <cell r="F147">
            <v>176486</v>
          </cell>
          <cell r="G147">
            <v>34500</v>
          </cell>
          <cell r="H147">
            <v>383541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8603</v>
          </cell>
          <cell r="O147">
            <v>0</v>
          </cell>
          <cell r="P147">
            <v>374938</v>
          </cell>
        </row>
        <row r="149">
          <cell r="A149" t="str">
            <v>LOS CUSIS  -   LCS (N)</v>
          </cell>
        </row>
        <row r="150">
          <cell r="B150" t="str">
            <v>L I Q U I D O S  EN BBLS</v>
          </cell>
          <cell r="H150" t="str">
            <v>G A S    EN    MPC</v>
          </cell>
        </row>
        <row r="151">
          <cell r="A151" t="str">
            <v>MES</v>
          </cell>
          <cell r="B151" t="str">
            <v>PRO-</v>
          </cell>
          <cell r="C151" t="str">
            <v>PET.</v>
          </cell>
          <cell r="D151" t="str">
            <v>DENS.</v>
          </cell>
          <cell r="E151" t="str">
            <v>GASO-</v>
          </cell>
          <cell r="F151" t="str">
            <v>AGUA</v>
          </cell>
          <cell r="G151" t="str">
            <v>PET.</v>
          </cell>
          <cell r="H151" t="str">
            <v>PRO-</v>
          </cell>
          <cell r="I151" t="str">
            <v>INYEC-</v>
          </cell>
          <cell r="J151" t="str">
            <v xml:space="preserve">ENT. </v>
          </cell>
          <cell r="K151" t="str">
            <v>ENT.</v>
          </cell>
          <cell r="L151" t="str">
            <v>LICUA-</v>
          </cell>
          <cell r="M151" t="str">
            <v>GLP</v>
          </cell>
          <cell r="N151" t="str">
            <v>COM-</v>
          </cell>
          <cell r="O151" t="str">
            <v>RESI-</v>
          </cell>
          <cell r="P151" t="str">
            <v>QUEMA-</v>
          </cell>
        </row>
        <row r="152">
          <cell r="B152" t="str">
            <v>DUC.</v>
          </cell>
          <cell r="C152" t="str">
            <v>COND.</v>
          </cell>
          <cell r="D152" t="str">
            <v>(º API)</v>
          </cell>
          <cell r="E152" t="str">
            <v>LINA</v>
          </cell>
          <cell r="G152" t="str">
            <v>ENT.</v>
          </cell>
          <cell r="H152" t="str">
            <v>DUC.</v>
          </cell>
          <cell r="I152" t="str">
            <v>CION</v>
          </cell>
          <cell r="J152" t="str">
            <v>GASOD.</v>
          </cell>
          <cell r="K152" t="str">
            <v>PROC.</v>
          </cell>
          <cell r="L152" t="str">
            <v>BLES</v>
          </cell>
          <cell r="M152" t="str">
            <v>MC</v>
          </cell>
          <cell r="N152" t="str">
            <v>BUST.</v>
          </cell>
          <cell r="O152" t="str">
            <v>DUAL</v>
          </cell>
          <cell r="P152" t="str">
            <v>DO</v>
          </cell>
        </row>
        <row r="153">
          <cell r="A153" t="str">
            <v>ENE</v>
          </cell>
          <cell r="B153">
            <v>45672</v>
          </cell>
          <cell r="C153">
            <v>45672</v>
          </cell>
          <cell r="D153">
            <v>35.200000000000003</v>
          </cell>
          <cell r="E153">
            <v>0</v>
          </cell>
          <cell r="F153">
            <v>0</v>
          </cell>
          <cell r="G153">
            <v>44495</v>
          </cell>
          <cell r="H153">
            <v>45027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381</v>
          </cell>
          <cell r="O153">
            <v>0</v>
          </cell>
          <cell r="P153">
            <v>44646</v>
          </cell>
        </row>
        <row r="154">
          <cell r="A154" t="str">
            <v>FEB</v>
          </cell>
          <cell r="B154">
            <v>50211</v>
          </cell>
          <cell r="C154">
            <v>50211</v>
          </cell>
          <cell r="D154">
            <v>35.1</v>
          </cell>
          <cell r="E154">
            <v>0</v>
          </cell>
          <cell r="F154">
            <v>0</v>
          </cell>
          <cell r="G154">
            <v>48493</v>
          </cell>
          <cell r="H154">
            <v>49215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401</v>
          </cell>
          <cell r="O154">
            <v>0</v>
          </cell>
          <cell r="P154">
            <v>48814</v>
          </cell>
        </row>
        <row r="155">
          <cell r="A155" t="str">
            <v>MAR</v>
          </cell>
          <cell r="B155">
            <v>57272</v>
          </cell>
          <cell r="C155">
            <v>57272</v>
          </cell>
          <cell r="D155">
            <v>35.006451612903227</v>
          </cell>
          <cell r="E155">
            <v>0</v>
          </cell>
          <cell r="F155">
            <v>227</v>
          </cell>
          <cell r="G155">
            <v>57625</v>
          </cell>
          <cell r="H155">
            <v>52418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463</v>
          </cell>
          <cell r="O155">
            <v>0</v>
          </cell>
          <cell r="P155">
            <v>51955</v>
          </cell>
        </row>
        <row r="156">
          <cell r="A156" t="str">
            <v>ABR</v>
          </cell>
          <cell r="B156">
            <v>61608</v>
          </cell>
          <cell r="C156">
            <v>61608</v>
          </cell>
          <cell r="D156">
            <v>35.006451612903227</v>
          </cell>
          <cell r="E156">
            <v>0</v>
          </cell>
          <cell r="F156">
            <v>177</v>
          </cell>
          <cell r="G156">
            <v>56363</v>
          </cell>
          <cell r="H156">
            <v>50420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447</v>
          </cell>
          <cell r="O156">
            <v>0</v>
          </cell>
          <cell r="P156">
            <v>49973</v>
          </cell>
        </row>
        <row r="157">
          <cell r="A157" t="str">
            <v>MAY</v>
          </cell>
          <cell r="B157">
            <v>80263</v>
          </cell>
          <cell r="C157">
            <v>80263</v>
          </cell>
          <cell r="D157">
            <v>35</v>
          </cell>
          <cell r="E157">
            <v>0</v>
          </cell>
          <cell r="F157">
            <v>2608</v>
          </cell>
          <cell r="G157">
            <v>82828</v>
          </cell>
          <cell r="H157">
            <v>68574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969</v>
          </cell>
          <cell r="O157">
            <v>0</v>
          </cell>
          <cell r="P157">
            <v>67605</v>
          </cell>
        </row>
        <row r="158">
          <cell r="A158" t="str">
            <v>JUN</v>
          </cell>
          <cell r="B158">
            <v>90886</v>
          </cell>
          <cell r="C158">
            <v>90886</v>
          </cell>
          <cell r="D158">
            <v>34.799999999999997</v>
          </cell>
          <cell r="E158">
            <v>0</v>
          </cell>
          <cell r="F158">
            <v>7273</v>
          </cell>
          <cell r="G158">
            <v>94874</v>
          </cell>
          <cell r="H158">
            <v>109733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1135</v>
          </cell>
          <cell r="O158">
            <v>0</v>
          </cell>
          <cell r="P158">
            <v>108598</v>
          </cell>
        </row>
        <row r="159">
          <cell r="A159" t="str">
            <v>JUL</v>
          </cell>
          <cell r="B159">
            <v>98800</v>
          </cell>
          <cell r="C159">
            <v>98800</v>
          </cell>
          <cell r="D159">
            <v>34.799999999999997</v>
          </cell>
          <cell r="E159">
            <v>0</v>
          </cell>
          <cell r="F159">
            <v>7112</v>
          </cell>
          <cell r="G159">
            <v>92621</v>
          </cell>
          <cell r="H159">
            <v>93003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1453</v>
          </cell>
          <cell r="O159">
            <v>0</v>
          </cell>
          <cell r="P159">
            <v>91550</v>
          </cell>
        </row>
        <row r="160">
          <cell r="A160" t="str">
            <v>AGO</v>
          </cell>
          <cell r="B160">
            <v>93846</v>
          </cell>
          <cell r="C160">
            <v>93846</v>
          </cell>
          <cell r="D160">
            <v>34.700000000000003</v>
          </cell>
          <cell r="E160">
            <v>0</v>
          </cell>
          <cell r="F160">
            <v>3648</v>
          </cell>
          <cell r="G160">
            <v>94706</v>
          </cell>
          <cell r="H160">
            <v>86450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1386</v>
          </cell>
          <cell r="O160">
            <v>0</v>
          </cell>
          <cell r="P160">
            <v>85064</v>
          </cell>
        </row>
        <row r="161">
          <cell r="A161" t="str">
            <v>SEP</v>
          </cell>
          <cell r="B161">
            <v>88267</v>
          </cell>
          <cell r="C161">
            <v>88267</v>
          </cell>
          <cell r="D161">
            <v>34.5</v>
          </cell>
          <cell r="E161">
            <v>0</v>
          </cell>
          <cell r="F161">
            <v>3690</v>
          </cell>
          <cell r="G161">
            <v>89035</v>
          </cell>
          <cell r="H161">
            <v>92406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1320</v>
          </cell>
          <cell r="O161">
            <v>0</v>
          </cell>
          <cell r="P161">
            <v>91086</v>
          </cell>
        </row>
        <row r="162">
          <cell r="A162" t="str">
            <v>OCT</v>
          </cell>
          <cell r="B162">
            <v>80534</v>
          </cell>
          <cell r="C162">
            <v>80534</v>
          </cell>
          <cell r="D162">
            <v>34.5</v>
          </cell>
          <cell r="E162">
            <v>0</v>
          </cell>
          <cell r="F162">
            <v>4474</v>
          </cell>
          <cell r="G162">
            <v>81265</v>
          </cell>
          <cell r="H162">
            <v>81212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1279</v>
          </cell>
          <cell r="O162">
            <v>0</v>
          </cell>
          <cell r="P162">
            <v>79933</v>
          </cell>
        </row>
        <row r="163">
          <cell r="A163" t="str">
            <v>NOV</v>
          </cell>
          <cell r="B163">
            <v>62888</v>
          </cell>
          <cell r="C163">
            <v>62888</v>
          </cell>
          <cell r="D163">
            <v>34.4</v>
          </cell>
          <cell r="E163">
            <v>0</v>
          </cell>
          <cell r="F163">
            <v>6818</v>
          </cell>
          <cell r="G163">
            <v>67496</v>
          </cell>
          <cell r="H163">
            <v>64261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1197</v>
          </cell>
          <cell r="O163">
            <v>0</v>
          </cell>
          <cell r="P163">
            <v>63064</v>
          </cell>
        </row>
        <row r="164">
          <cell r="A164" t="str">
            <v>DIC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64261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1197</v>
          </cell>
          <cell r="O164">
            <v>0</v>
          </cell>
          <cell r="P164">
            <v>63064</v>
          </cell>
        </row>
        <row r="165">
          <cell r="A165" t="str">
            <v>TOTAL</v>
          </cell>
          <cell r="B165">
            <v>810247</v>
          </cell>
          <cell r="C165">
            <v>810247</v>
          </cell>
          <cell r="D165">
            <v>31.917741935483871</v>
          </cell>
          <cell r="E165">
            <v>0</v>
          </cell>
          <cell r="F165">
            <v>36027</v>
          </cell>
          <cell r="G165">
            <v>809801</v>
          </cell>
          <cell r="H165">
            <v>856980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11628</v>
          </cell>
          <cell r="O165">
            <v>0</v>
          </cell>
          <cell r="P165">
            <v>845352</v>
          </cell>
        </row>
        <row r="167">
          <cell r="A167" t="str">
            <v>MONTECRISTO   -    MCT (N)</v>
          </cell>
        </row>
        <row r="168">
          <cell r="B168" t="str">
            <v>L I Q U I D O S  EN BBLS</v>
          </cell>
          <cell r="H168" t="str">
            <v>G A S    EN    MPC</v>
          </cell>
        </row>
        <row r="169">
          <cell r="A169" t="str">
            <v>MES</v>
          </cell>
          <cell r="B169" t="str">
            <v>PRO-</v>
          </cell>
          <cell r="C169" t="str">
            <v>PET.</v>
          </cell>
          <cell r="D169" t="str">
            <v>DENS.</v>
          </cell>
          <cell r="E169" t="str">
            <v>GASO-</v>
          </cell>
          <cell r="F169" t="str">
            <v>AGUA</v>
          </cell>
          <cell r="G169" t="str">
            <v>PET.</v>
          </cell>
          <cell r="H169" t="str">
            <v>PRO-</v>
          </cell>
          <cell r="I169" t="str">
            <v>INYEC-</v>
          </cell>
          <cell r="J169" t="str">
            <v xml:space="preserve">ENT. </v>
          </cell>
          <cell r="K169" t="str">
            <v>ENT.</v>
          </cell>
          <cell r="L169" t="str">
            <v>LICUA-</v>
          </cell>
          <cell r="M169" t="str">
            <v>GLP</v>
          </cell>
          <cell r="N169" t="str">
            <v>COM-</v>
          </cell>
          <cell r="O169" t="str">
            <v>RESI-</v>
          </cell>
          <cell r="P169" t="str">
            <v>QUEMA-</v>
          </cell>
        </row>
        <row r="170">
          <cell r="B170" t="str">
            <v>DUC.</v>
          </cell>
          <cell r="C170" t="str">
            <v>COND.</v>
          </cell>
          <cell r="D170" t="str">
            <v>(º API)</v>
          </cell>
          <cell r="E170" t="str">
            <v>LINA</v>
          </cell>
          <cell r="G170" t="str">
            <v>ENT.</v>
          </cell>
          <cell r="H170" t="str">
            <v>DUC.</v>
          </cell>
          <cell r="I170" t="str">
            <v>CION</v>
          </cell>
          <cell r="J170" t="str">
            <v>GASOD.</v>
          </cell>
          <cell r="K170" t="str">
            <v>PROC.</v>
          </cell>
          <cell r="L170" t="str">
            <v>BLES</v>
          </cell>
          <cell r="M170" t="str">
            <v>MC</v>
          </cell>
          <cell r="N170" t="str">
            <v>BUST.</v>
          </cell>
          <cell r="O170" t="str">
            <v>DUAL</v>
          </cell>
          <cell r="P170" t="str">
            <v>DO</v>
          </cell>
        </row>
        <row r="171">
          <cell r="A171" t="str">
            <v>ENE</v>
          </cell>
          <cell r="B171">
            <v>674</v>
          </cell>
          <cell r="C171">
            <v>674</v>
          </cell>
          <cell r="D171">
            <v>50.777419354838699</v>
          </cell>
          <cell r="E171">
            <v>0</v>
          </cell>
          <cell r="F171">
            <v>0</v>
          </cell>
          <cell r="G171">
            <v>570</v>
          </cell>
          <cell r="H171">
            <v>8857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8857</v>
          </cell>
        </row>
        <row r="172">
          <cell r="A172" t="str">
            <v>FEB</v>
          </cell>
          <cell r="B172">
            <v>624</v>
          </cell>
          <cell r="C172">
            <v>624</v>
          </cell>
          <cell r="D172">
            <v>50.777419354838699</v>
          </cell>
          <cell r="E172">
            <v>0</v>
          </cell>
          <cell r="F172">
            <v>0</v>
          </cell>
          <cell r="G172">
            <v>589</v>
          </cell>
          <cell r="H172">
            <v>8000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8000</v>
          </cell>
        </row>
        <row r="173">
          <cell r="A173" t="str">
            <v>MAR</v>
          </cell>
          <cell r="B173">
            <v>678</v>
          </cell>
          <cell r="C173">
            <v>678</v>
          </cell>
          <cell r="D173">
            <v>50.774193548387089</v>
          </cell>
          <cell r="E173">
            <v>0</v>
          </cell>
          <cell r="F173">
            <v>0</v>
          </cell>
          <cell r="G173">
            <v>759</v>
          </cell>
          <cell r="H173">
            <v>8837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8837</v>
          </cell>
        </row>
        <row r="174">
          <cell r="A174" t="str">
            <v>ABR</v>
          </cell>
          <cell r="B174">
            <v>632</v>
          </cell>
          <cell r="C174">
            <v>632</v>
          </cell>
          <cell r="D174">
            <v>50.774193548387089</v>
          </cell>
          <cell r="E174">
            <v>0</v>
          </cell>
          <cell r="F174">
            <v>0</v>
          </cell>
          <cell r="G174">
            <v>573</v>
          </cell>
          <cell r="H174">
            <v>8487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8487</v>
          </cell>
        </row>
        <row r="175">
          <cell r="A175" t="str">
            <v>MAY</v>
          </cell>
          <cell r="B175">
            <v>668</v>
          </cell>
          <cell r="C175">
            <v>668</v>
          </cell>
          <cell r="D175">
            <v>50.7</v>
          </cell>
          <cell r="E175">
            <v>0</v>
          </cell>
          <cell r="F175">
            <v>3</v>
          </cell>
          <cell r="G175">
            <v>695</v>
          </cell>
          <cell r="H175">
            <v>8876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8876</v>
          </cell>
        </row>
        <row r="176">
          <cell r="A176" t="str">
            <v>JUN</v>
          </cell>
          <cell r="B176">
            <v>675</v>
          </cell>
          <cell r="C176">
            <v>675</v>
          </cell>
          <cell r="D176">
            <v>50.7</v>
          </cell>
          <cell r="E176">
            <v>0</v>
          </cell>
          <cell r="F176">
            <v>0</v>
          </cell>
          <cell r="G176">
            <v>651</v>
          </cell>
          <cell r="H176">
            <v>8549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8549</v>
          </cell>
        </row>
        <row r="177">
          <cell r="A177" t="str">
            <v>JUL</v>
          </cell>
          <cell r="B177">
            <v>666</v>
          </cell>
          <cell r="C177">
            <v>666</v>
          </cell>
          <cell r="D177">
            <v>50.7</v>
          </cell>
          <cell r="E177">
            <v>0</v>
          </cell>
          <cell r="F177">
            <v>0</v>
          </cell>
          <cell r="G177">
            <v>583</v>
          </cell>
          <cell r="H177">
            <v>8833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8833</v>
          </cell>
        </row>
        <row r="178">
          <cell r="A178" t="str">
            <v>AGO</v>
          </cell>
          <cell r="B178">
            <v>670</v>
          </cell>
          <cell r="C178">
            <v>670</v>
          </cell>
          <cell r="D178">
            <v>50.7</v>
          </cell>
          <cell r="E178">
            <v>0</v>
          </cell>
          <cell r="F178">
            <v>0</v>
          </cell>
          <cell r="G178">
            <v>646</v>
          </cell>
          <cell r="H178">
            <v>8901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8901</v>
          </cell>
        </row>
        <row r="179">
          <cell r="A179" t="str">
            <v>SEP</v>
          </cell>
          <cell r="B179">
            <v>643</v>
          </cell>
          <cell r="C179">
            <v>643</v>
          </cell>
          <cell r="D179">
            <v>50.7</v>
          </cell>
          <cell r="E179">
            <v>0</v>
          </cell>
          <cell r="F179">
            <v>2</v>
          </cell>
          <cell r="G179">
            <v>716</v>
          </cell>
          <cell r="H179">
            <v>8608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8608</v>
          </cell>
        </row>
        <row r="180">
          <cell r="A180" t="str">
            <v>OCT</v>
          </cell>
          <cell r="B180">
            <v>673</v>
          </cell>
          <cell r="C180">
            <v>673</v>
          </cell>
          <cell r="D180">
            <v>50.7</v>
          </cell>
          <cell r="E180">
            <v>0</v>
          </cell>
          <cell r="F180">
            <v>0</v>
          </cell>
          <cell r="G180">
            <v>709</v>
          </cell>
          <cell r="H180">
            <v>8811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8811</v>
          </cell>
        </row>
        <row r="181">
          <cell r="A181" t="str">
            <v>NOV</v>
          </cell>
          <cell r="B181">
            <v>641</v>
          </cell>
          <cell r="C181">
            <v>641</v>
          </cell>
          <cell r="D181">
            <v>50.6</v>
          </cell>
          <cell r="E181">
            <v>0</v>
          </cell>
          <cell r="F181">
            <v>0</v>
          </cell>
          <cell r="G181">
            <v>515</v>
          </cell>
          <cell r="H181">
            <v>8659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8659</v>
          </cell>
        </row>
        <row r="182">
          <cell r="A182" t="str">
            <v>DIC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8659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8659</v>
          </cell>
        </row>
        <row r="183">
          <cell r="A183" t="str">
            <v>TOTAL</v>
          </cell>
          <cell r="B183">
            <v>7244</v>
          </cell>
          <cell r="C183">
            <v>7244</v>
          </cell>
          <cell r="D183">
            <v>46.491935483870954</v>
          </cell>
          <cell r="E183">
            <v>0</v>
          </cell>
          <cell r="F183">
            <v>5</v>
          </cell>
          <cell r="G183">
            <v>7006</v>
          </cell>
          <cell r="H183">
            <v>104077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104077</v>
          </cell>
        </row>
      </sheetData>
      <sheetData sheetId="14" refreshError="1">
        <row r="5">
          <cell r="A5" t="str">
            <v>ÑUPUCO   -   ÑPC (N)</v>
          </cell>
        </row>
        <row r="6">
          <cell r="B6" t="str">
            <v>L I Q U I D O S  EN BBLS</v>
          </cell>
          <cell r="H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MPCM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</row>
        <row r="9">
          <cell r="A9" t="str">
            <v>ENE</v>
          </cell>
          <cell r="B9">
            <v>19272.97</v>
          </cell>
          <cell r="C9">
            <v>15927.63</v>
          </cell>
          <cell r="D9">
            <v>70.900000000000006</v>
          </cell>
          <cell r="E9">
            <v>3345.34</v>
          </cell>
          <cell r="F9">
            <v>285</v>
          </cell>
          <cell r="G9">
            <v>0</v>
          </cell>
          <cell r="H9">
            <v>738923.14999999991</v>
          </cell>
          <cell r="I9">
            <v>0</v>
          </cell>
          <cell r="J9">
            <v>727337.75</v>
          </cell>
          <cell r="K9">
            <v>0</v>
          </cell>
          <cell r="L9">
            <v>3473.2</v>
          </cell>
          <cell r="M9">
            <v>0</v>
          </cell>
          <cell r="N9">
            <v>7955.38</v>
          </cell>
          <cell r="O9">
            <v>0</v>
          </cell>
          <cell r="P9">
            <v>156.82</v>
          </cell>
        </row>
        <row r="10">
          <cell r="A10" t="str">
            <v>FEB</v>
          </cell>
          <cell r="B10">
            <v>19130.849999999999</v>
          </cell>
          <cell r="C10">
            <v>16065.1</v>
          </cell>
          <cell r="D10">
            <v>70.900000000000006</v>
          </cell>
          <cell r="E10">
            <v>3065.75</v>
          </cell>
          <cell r="F10">
            <v>383</v>
          </cell>
          <cell r="G10">
            <v>23485</v>
          </cell>
          <cell r="H10">
            <v>754825.64</v>
          </cell>
          <cell r="I10">
            <v>0</v>
          </cell>
          <cell r="J10">
            <v>744085.53</v>
          </cell>
          <cell r="K10">
            <v>0</v>
          </cell>
          <cell r="L10">
            <v>3219.34</v>
          </cell>
          <cell r="M10">
            <v>0</v>
          </cell>
          <cell r="N10">
            <v>7520.77</v>
          </cell>
          <cell r="O10">
            <v>0</v>
          </cell>
          <cell r="P10">
            <v>0</v>
          </cell>
        </row>
        <row r="11">
          <cell r="A11" t="str">
            <v>MAR</v>
          </cell>
          <cell r="B11">
            <v>21158.809999999998</v>
          </cell>
          <cell r="C11">
            <v>18178.599999999999</v>
          </cell>
          <cell r="D11">
            <v>70.374193548387083</v>
          </cell>
          <cell r="E11">
            <v>2980.21</v>
          </cell>
          <cell r="F11">
            <v>608</v>
          </cell>
          <cell r="G11">
            <v>23109.86</v>
          </cell>
          <cell r="H11">
            <v>819645.71000000008</v>
          </cell>
          <cell r="I11">
            <v>0</v>
          </cell>
          <cell r="J11">
            <v>808102.12</v>
          </cell>
          <cell r="K11">
            <v>0</v>
          </cell>
          <cell r="L11">
            <v>3155.16</v>
          </cell>
          <cell r="M11">
            <v>0</v>
          </cell>
          <cell r="N11">
            <v>8388.43</v>
          </cell>
          <cell r="O11">
            <v>0</v>
          </cell>
          <cell r="P11">
            <v>0</v>
          </cell>
        </row>
        <row r="12">
          <cell r="A12" t="str">
            <v>ABR</v>
          </cell>
          <cell r="B12">
            <v>19368.21</v>
          </cell>
          <cell r="C12">
            <v>16815.75</v>
          </cell>
          <cell r="D12">
            <v>70.374193548387083</v>
          </cell>
          <cell r="E12">
            <v>2552.46</v>
          </cell>
          <cell r="F12">
            <v>530</v>
          </cell>
          <cell r="G12">
            <v>25945.759999999998</v>
          </cell>
          <cell r="H12">
            <v>717163</v>
          </cell>
          <cell r="I12">
            <v>0</v>
          </cell>
          <cell r="J12">
            <v>704348</v>
          </cell>
          <cell r="K12">
            <v>0</v>
          </cell>
          <cell r="L12">
            <v>2695</v>
          </cell>
          <cell r="M12">
            <v>0</v>
          </cell>
          <cell r="N12">
            <v>8220</v>
          </cell>
          <cell r="O12">
            <v>0</v>
          </cell>
          <cell r="P12">
            <v>1900</v>
          </cell>
        </row>
        <row r="13">
          <cell r="A13" t="str">
            <v>MAY</v>
          </cell>
          <cell r="B13">
            <v>20072.75</v>
          </cell>
          <cell r="C13">
            <v>17432.240000000002</v>
          </cell>
          <cell r="D13">
            <v>70.5</v>
          </cell>
          <cell r="E13">
            <v>2640.51</v>
          </cell>
          <cell r="F13">
            <v>752</v>
          </cell>
          <cell r="G13">
            <v>27502.51</v>
          </cell>
          <cell r="H13">
            <v>715079</v>
          </cell>
          <cell r="I13">
            <v>0</v>
          </cell>
          <cell r="J13">
            <v>703871</v>
          </cell>
          <cell r="K13">
            <v>0</v>
          </cell>
          <cell r="L13">
            <v>2790</v>
          </cell>
          <cell r="M13">
            <v>0</v>
          </cell>
          <cell r="N13">
            <v>8418</v>
          </cell>
          <cell r="O13">
            <v>0</v>
          </cell>
          <cell r="P13">
            <v>0</v>
          </cell>
        </row>
        <row r="14">
          <cell r="A14" t="str">
            <v>JUN</v>
          </cell>
          <cell r="B14">
            <v>20667.079596147629</v>
          </cell>
          <cell r="C14">
            <v>17640.538717747273</v>
          </cell>
          <cell r="D14">
            <v>70.8</v>
          </cell>
          <cell r="E14">
            <v>3026.5408784003566</v>
          </cell>
          <cell r="F14">
            <v>600</v>
          </cell>
          <cell r="G14">
            <v>0</v>
          </cell>
          <cell r="H14">
            <v>776583</v>
          </cell>
          <cell r="I14">
            <v>0</v>
          </cell>
          <cell r="J14">
            <v>758300.34099852422</v>
          </cell>
          <cell r="K14">
            <v>0</v>
          </cell>
          <cell r="L14">
            <v>10000.701956319457</v>
          </cell>
          <cell r="M14">
            <v>0</v>
          </cell>
          <cell r="N14">
            <v>8281.9570451562995</v>
          </cell>
          <cell r="O14">
            <v>0</v>
          </cell>
          <cell r="P14">
            <v>0</v>
          </cell>
        </row>
        <row r="15">
          <cell r="A15" t="str">
            <v>JUL</v>
          </cell>
          <cell r="B15">
            <v>18488.349999999999</v>
          </cell>
          <cell r="C15">
            <v>15368.9</v>
          </cell>
          <cell r="D15">
            <v>72.099999999999994</v>
          </cell>
          <cell r="E15">
            <v>3119.45</v>
          </cell>
          <cell r="F15">
            <v>632</v>
          </cell>
          <cell r="G15">
            <v>30637.41</v>
          </cell>
          <cell r="H15">
            <v>776722</v>
          </cell>
          <cell r="I15">
            <v>0</v>
          </cell>
          <cell r="J15">
            <v>764757</v>
          </cell>
          <cell r="K15">
            <v>0</v>
          </cell>
          <cell r="L15">
            <v>3525</v>
          </cell>
          <cell r="M15">
            <v>0</v>
          </cell>
          <cell r="N15">
            <v>8440</v>
          </cell>
          <cell r="O15">
            <v>0</v>
          </cell>
          <cell r="P15">
            <v>0</v>
          </cell>
        </row>
        <row r="16">
          <cell r="A16" t="str">
            <v>AGO</v>
          </cell>
          <cell r="B16">
            <v>16318.19</v>
          </cell>
          <cell r="C16">
            <v>12928.83</v>
          </cell>
          <cell r="D16">
            <v>72.7</v>
          </cell>
          <cell r="E16">
            <v>3389.36</v>
          </cell>
          <cell r="F16">
            <v>840</v>
          </cell>
          <cell r="G16">
            <v>25433.53</v>
          </cell>
          <cell r="H16">
            <v>785497</v>
          </cell>
          <cell r="I16">
            <v>0</v>
          </cell>
          <cell r="J16">
            <v>772713</v>
          </cell>
          <cell r="K16">
            <v>0</v>
          </cell>
          <cell r="L16">
            <v>3830</v>
          </cell>
          <cell r="M16">
            <v>0</v>
          </cell>
          <cell r="N16">
            <v>8954</v>
          </cell>
          <cell r="O16">
            <v>0</v>
          </cell>
          <cell r="P16">
            <v>0</v>
          </cell>
        </row>
        <row r="17">
          <cell r="A17" t="str">
            <v>SEP</v>
          </cell>
          <cell r="B17">
            <v>15076.3</v>
          </cell>
          <cell r="C17">
            <v>11625.9</v>
          </cell>
          <cell r="D17">
            <v>73.900000000000006</v>
          </cell>
          <cell r="E17">
            <v>3450.4</v>
          </cell>
          <cell r="F17">
            <v>887</v>
          </cell>
          <cell r="G17">
            <v>0</v>
          </cell>
          <cell r="H17">
            <v>764429</v>
          </cell>
          <cell r="I17">
            <v>0</v>
          </cell>
          <cell r="J17">
            <v>751069</v>
          </cell>
          <cell r="K17">
            <v>0</v>
          </cell>
          <cell r="L17">
            <v>3899</v>
          </cell>
          <cell r="M17">
            <v>0</v>
          </cell>
          <cell r="N17">
            <v>9461</v>
          </cell>
          <cell r="O17">
            <v>0</v>
          </cell>
          <cell r="P17">
            <v>0</v>
          </cell>
        </row>
        <row r="18">
          <cell r="A18" t="str">
            <v>OCT</v>
          </cell>
          <cell r="B18">
            <v>13024.939999999999</v>
          </cell>
          <cell r="C18">
            <v>9184.24</v>
          </cell>
          <cell r="D18">
            <v>73.400000000000006</v>
          </cell>
          <cell r="E18">
            <v>3840.7</v>
          </cell>
          <cell r="F18">
            <v>776</v>
          </cell>
          <cell r="G18">
            <v>26711.9</v>
          </cell>
          <cell r="H18">
            <v>708468</v>
          </cell>
          <cell r="I18">
            <v>0</v>
          </cell>
          <cell r="J18">
            <v>693922</v>
          </cell>
          <cell r="K18">
            <v>0</v>
          </cell>
          <cell r="L18">
            <v>4340</v>
          </cell>
          <cell r="M18">
            <v>0</v>
          </cell>
          <cell r="N18">
            <v>10206</v>
          </cell>
          <cell r="O18">
            <v>0</v>
          </cell>
          <cell r="P18">
            <v>0</v>
          </cell>
        </row>
        <row r="19">
          <cell r="A19" t="str">
            <v>NOV</v>
          </cell>
          <cell r="B19">
            <v>10161.790000000001</v>
          </cell>
          <cell r="C19">
            <v>7529.06</v>
          </cell>
          <cell r="D19">
            <v>73.8</v>
          </cell>
          <cell r="E19">
            <v>2632.73</v>
          </cell>
          <cell r="F19">
            <v>620</v>
          </cell>
          <cell r="G19">
            <v>0</v>
          </cell>
          <cell r="H19">
            <v>554540</v>
          </cell>
          <cell r="I19">
            <v>0</v>
          </cell>
          <cell r="J19">
            <v>543736</v>
          </cell>
          <cell r="K19">
            <v>0</v>
          </cell>
          <cell r="L19">
            <v>2975</v>
          </cell>
          <cell r="M19">
            <v>0</v>
          </cell>
          <cell r="N19">
            <v>7829</v>
          </cell>
          <cell r="O19">
            <v>0</v>
          </cell>
          <cell r="P19">
            <v>0</v>
          </cell>
        </row>
        <row r="20">
          <cell r="A20" t="str">
            <v>DIC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554540</v>
          </cell>
          <cell r="I20">
            <v>0</v>
          </cell>
          <cell r="J20">
            <v>543736</v>
          </cell>
          <cell r="K20">
            <v>0</v>
          </cell>
          <cell r="L20">
            <v>2975</v>
          </cell>
          <cell r="M20">
            <v>0</v>
          </cell>
          <cell r="N20">
            <v>7829</v>
          </cell>
          <cell r="O20">
            <v>0</v>
          </cell>
          <cell r="P20">
            <v>0</v>
          </cell>
        </row>
        <row r="21">
          <cell r="A21" t="str">
            <v>TOTAL</v>
          </cell>
          <cell r="B21">
            <v>192740.23959614761</v>
          </cell>
          <cell r="C21">
            <v>158696.78871774726</v>
          </cell>
          <cell r="D21">
            <v>65.81236559139785</v>
          </cell>
          <cell r="E21">
            <v>34043.450878400363</v>
          </cell>
          <cell r="F21">
            <v>6913</v>
          </cell>
          <cell r="G21">
            <v>182825.97</v>
          </cell>
          <cell r="H21">
            <v>8666415.5</v>
          </cell>
          <cell r="I21">
            <v>0</v>
          </cell>
          <cell r="J21">
            <v>8515977.7409985252</v>
          </cell>
          <cell r="K21">
            <v>0</v>
          </cell>
          <cell r="L21">
            <v>46877.40195631946</v>
          </cell>
          <cell r="M21">
            <v>0</v>
          </cell>
          <cell r="N21">
            <v>101503.53704515629</v>
          </cell>
          <cell r="O21">
            <v>0</v>
          </cell>
          <cell r="P21">
            <v>2056.8200000000002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4942</v>
          </cell>
          <cell r="M22">
            <v>159.41935483870967</v>
          </cell>
          <cell r="N22">
            <v>3240</v>
          </cell>
          <cell r="O22">
            <v>108</v>
          </cell>
          <cell r="P22">
            <v>3591</v>
          </cell>
        </row>
        <row r="23">
          <cell r="A23" t="str">
            <v>PORVENIR   -   PVN (E)</v>
          </cell>
          <cell r="B23" t="str">
            <v>VIBORA</v>
          </cell>
          <cell r="C23" t="str">
            <v>E</v>
          </cell>
          <cell r="D23">
            <v>57566</v>
          </cell>
          <cell r="E23">
            <v>1856.9677419354839</v>
          </cell>
          <cell r="F23">
            <v>41237</v>
          </cell>
          <cell r="G23">
            <v>1472.75</v>
          </cell>
          <cell r="H23">
            <v>34967</v>
          </cell>
          <cell r="I23">
            <v>1127.9677419354839</v>
          </cell>
          <cell r="J23">
            <v>46263</v>
          </cell>
          <cell r="K23">
            <v>1542.1</v>
          </cell>
          <cell r="L23">
            <v>127416</v>
          </cell>
          <cell r="M23">
            <v>4110.1935483870966</v>
          </cell>
          <cell r="N23">
            <v>37281</v>
          </cell>
          <cell r="O23">
            <v>1242.7</v>
          </cell>
          <cell r="P23">
            <v>84028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</row>
        <row r="27">
          <cell r="A27" t="str">
            <v>ENE</v>
          </cell>
          <cell r="B27">
            <v>4492.0499999999993</v>
          </cell>
          <cell r="C27">
            <v>3432.72</v>
          </cell>
          <cell r="D27">
            <v>70.900000000000006</v>
          </cell>
          <cell r="E27">
            <v>1059.33</v>
          </cell>
          <cell r="F27">
            <v>3079</v>
          </cell>
          <cell r="G27">
            <v>0</v>
          </cell>
          <cell r="H27">
            <v>203473</v>
          </cell>
          <cell r="I27">
            <v>0</v>
          </cell>
          <cell r="J27">
            <v>200135</v>
          </cell>
          <cell r="K27">
            <v>0</v>
          </cell>
          <cell r="L27">
            <v>1104</v>
          </cell>
          <cell r="M27">
            <v>0</v>
          </cell>
          <cell r="N27">
            <v>2191</v>
          </cell>
          <cell r="O27">
            <v>0</v>
          </cell>
          <cell r="P27">
            <v>43</v>
          </cell>
        </row>
        <row r="28">
          <cell r="A28" t="str">
            <v>FEB</v>
          </cell>
          <cell r="B28">
            <v>3268.8</v>
          </cell>
          <cell r="C28">
            <v>2532.4</v>
          </cell>
          <cell r="D28">
            <v>70.900000000000006</v>
          </cell>
          <cell r="E28">
            <v>736.4</v>
          </cell>
          <cell r="F28">
            <v>1052</v>
          </cell>
          <cell r="G28">
            <v>5700.9</v>
          </cell>
          <cell r="H28">
            <v>154084</v>
          </cell>
          <cell r="I28">
            <v>0</v>
          </cell>
          <cell r="J28">
            <v>151778</v>
          </cell>
          <cell r="K28">
            <v>0</v>
          </cell>
          <cell r="L28">
            <v>771</v>
          </cell>
          <cell r="M28">
            <v>0</v>
          </cell>
          <cell r="N28">
            <v>1535</v>
          </cell>
          <cell r="O28">
            <v>0</v>
          </cell>
          <cell r="P28">
            <v>0</v>
          </cell>
        </row>
        <row r="29">
          <cell r="A29" t="str">
            <v>MAR</v>
          </cell>
          <cell r="B29">
            <v>3283.7</v>
          </cell>
          <cell r="C29">
            <v>2629.25</v>
          </cell>
          <cell r="D29">
            <v>70.374193548387083</v>
          </cell>
          <cell r="E29">
            <v>654.45000000000005</v>
          </cell>
          <cell r="F29">
            <v>614</v>
          </cell>
          <cell r="G29">
            <v>3500.46</v>
          </cell>
          <cell r="H29">
            <v>154342.25</v>
          </cell>
          <cell r="I29">
            <v>0</v>
          </cell>
          <cell r="J29">
            <v>152063.13</v>
          </cell>
          <cell r="K29">
            <v>0</v>
          </cell>
          <cell r="L29">
            <v>699.55</v>
          </cell>
          <cell r="M29">
            <v>0</v>
          </cell>
          <cell r="N29">
            <v>1579.57</v>
          </cell>
          <cell r="O29">
            <v>0</v>
          </cell>
          <cell r="P29">
            <v>0</v>
          </cell>
        </row>
        <row r="30">
          <cell r="A30" t="str">
            <v>ABR</v>
          </cell>
          <cell r="B30">
            <v>2959.3599999999997</v>
          </cell>
          <cell r="C30">
            <v>2365.64</v>
          </cell>
          <cell r="D30">
            <v>70.374193548387083</v>
          </cell>
          <cell r="E30">
            <v>593.72</v>
          </cell>
          <cell r="F30">
            <v>614</v>
          </cell>
          <cell r="G30">
            <v>3500.46</v>
          </cell>
          <cell r="H30">
            <v>132409</v>
          </cell>
          <cell r="I30">
            <v>0</v>
          </cell>
          <cell r="J30">
            <v>130261</v>
          </cell>
          <cell r="K30">
            <v>0</v>
          </cell>
          <cell r="L30">
            <v>626</v>
          </cell>
          <cell r="M30">
            <v>0</v>
          </cell>
          <cell r="N30">
            <v>1522</v>
          </cell>
          <cell r="O30">
            <v>0</v>
          </cell>
          <cell r="P30">
            <v>0</v>
          </cell>
        </row>
        <row r="31">
          <cell r="A31" t="str">
            <v>MAY</v>
          </cell>
          <cell r="B31">
            <v>2819.24</v>
          </cell>
          <cell r="C31">
            <v>2156.37</v>
          </cell>
          <cell r="D31">
            <v>70.5</v>
          </cell>
          <cell r="E31">
            <v>662.87</v>
          </cell>
          <cell r="F31">
            <v>296</v>
          </cell>
          <cell r="G31">
            <v>3304.27</v>
          </cell>
          <cell r="H31">
            <v>134763</v>
          </cell>
          <cell r="I31">
            <v>0</v>
          </cell>
          <cell r="J31">
            <v>132465</v>
          </cell>
          <cell r="K31">
            <v>0</v>
          </cell>
          <cell r="L31">
            <v>712</v>
          </cell>
          <cell r="M31">
            <v>0</v>
          </cell>
          <cell r="N31">
            <v>1586</v>
          </cell>
          <cell r="O31">
            <v>0</v>
          </cell>
          <cell r="P31">
            <v>0</v>
          </cell>
        </row>
        <row r="32">
          <cell r="A32" t="str">
            <v>JUN</v>
          </cell>
          <cell r="B32">
            <v>2768.1204038523711</v>
          </cell>
          <cell r="C32">
            <v>2245.1886646476655</v>
          </cell>
          <cell r="D32">
            <v>70.8</v>
          </cell>
          <cell r="E32">
            <v>522.93173920470542</v>
          </cell>
          <cell r="F32">
            <v>400</v>
          </cell>
          <cell r="G32">
            <v>0</v>
          </cell>
          <cell r="H32">
            <v>130998</v>
          </cell>
          <cell r="I32">
            <v>0</v>
          </cell>
          <cell r="J32">
            <v>127831.41900147576</v>
          </cell>
          <cell r="K32">
            <v>0</v>
          </cell>
          <cell r="L32">
            <v>1769.5380436805376</v>
          </cell>
          <cell r="M32">
            <v>0</v>
          </cell>
          <cell r="N32">
            <v>1397.0429548436998</v>
          </cell>
          <cell r="O32">
            <v>0</v>
          </cell>
          <cell r="P32">
            <v>0</v>
          </cell>
        </row>
        <row r="33">
          <cell r="A33" t="str">
            <v>JUL</v>
          </cell>
          <cell r="B33">
            <v>3395.3500000000004</v>
          </cell>
          <cell r="C33">
            <v>2622.82</v>
          </cell>
          <cell r="D33">
            <v>72.099999999999994</v>
          </cell>
          <cell r="E33">
            <v>772.53</v>
          </cell>
          <cell r="F33">
            <v>909</v>
          </cell>
          <cell r="G33">
            <v>4121.66</v>
          </cell>
          <cell r="H33">
            <v>160650</v>
          </cell>
          <cell r="I33">
            <v>0</v>
          </cell>
          <cell r="J33">
            <v>158032</v>
          </cell>
          <cell r="K33">
            <v>0</v>
          </cell>
          <cell r="L33">
            <v>873</v>
          </cell>
          <cell r="M33">
            <v>0</v>
          </cell>
          <cell r="N33">
            <v>1745</v>
          </cell>
          <cell r="O33">
            <v>0</v>
          </cell>
          <cell r="P33">
            <v>0</v>
          </cell>
        </row>
        <row r="34">
          <cell r="A34" t="str">
            <v>AGO</v>
          </cell>
          <cell r="B34">
            <v>3539.41</v>
          </cell>
          <cell r="C34">
            <v>2670.39</v>
          </cell>
          <cell r="D34">
            <v>72.7</v>
          </cell>
          <cell r="E34">
            <v>869.02</v>
          </cell>
          <cell r="F34">
            <v>850</v>
          </cell>
          <cell r="G34">
            <v>5774.26</v>
          </cell>
          <cell r="H34">
            <v>166203</v>
          </cell>
          <cell r="I34">
            <v>0</v>
          </cell>
          <cell r="J34">
            <v>163324</v>
          </cell>
          <cell r="K34">
            <v>0</v>
          </cell>
          <cell r="L34">
            <v>982</v>
          </cell>
          <cell r="M34">
            <v>0</v>
          </cell>
          <cell r="N34">
            <v>1897</v>
          </cell>
          <cell r="O34">
            <v>0</v>
          </cell>
          <cell r="P34">
            <v>0</v>
          </cell>
        </row>
        <row r="35">
          <cell r="A35" t="str">
            <v>SEP</v>
          </cell>
          <cell r="B35">
            <v>2645.52</v>
          </cell>
          <cell r="C35">
            <v>1748.2</v>
          </cell>
          <cell r="D35">
            <v>73.900000000000006</v>
          </cell>
          <cell r="E35">
            <v>897.32</v>
          </cell>
          <cell r="F35">
            <v>548</v>
          </cell>
          <cell r="G35">
            <v>0</v>
          </cell>
          <cell r="H35">
            <v>144584</v>
          </cell>
          <cell r="I35">
            <v>0</v>
          </cell>
          <cell r="J35">
            <v>141364</v>
          </cell>
          <cell r="K35">
            <v>0</v>
          </cell>
          <cell r="L35">
            <v>1014</v>
          </cell>
          <cell r="M35">
            <v>0</v>
          </cell>
          <cell r="N35">
            <v>1775</v>
          </cell>
          <cell r="O35">
            <v>0</v>
          </cell>
          <cell r="P35">
            <v>431</v>
          </cell>
        </row>
        <row r="36">
          <cell r="A36" t="str">
            <v>OCT</v>
          </cell>
          <cell r="B36">
            <v>3119.08</v>
          </cell>
          <cell r="C36">
            <v>1957.15</v>
          </cell>
          <cell r="D36">
            <v>73.400000000000006</v>
          </cell>
          <cell r="E36">
            <v>1161.93</v>
          </cell>
          <cell r="F36">
            <v>632</v>
          </cell>
          <cell r="G36">
            <v>5223.21</v>
          </cell>
          <cell r="H36">
            <v>143279</v>
          </cell>
          <cell r="I36">
            <v>0</v>
          </cell>
          <cell r="J36">
            <v>139861</v>
          </cell>
          <cell r="K36">
            <v>0</v>
          </cell>
          <cell r="L36">
            <v>1313</v>
          </cell>
          <cell r="M36">
            <v>0</v>
          </cell>
          <cell r="N36">
            <v>2105</v>
          </cell>
          <cell r="O36">
            <v>0</v>
          </cell>
          <cell r="P36">
            <v>0</v>
          </cell>
        </row>
        <row r="37">
          <cell r="A37" t="str">
            <v>NOV</v>
          </cell>
          <cell r="B37">
            <v>2396.9899999999998</v>
          </cell>
          <cell r="C37">
            <v>1622.68</v>
          </cell>
          <cell r="D37">
            <v>73.8</v>
          </cell>
          <cell r="E37">
            <v>774.31</v>
          </cell>
          <cell r="F37">
            <v>621</v>
          </cell>
          <cell r="G37">
            <v>0</v>
          </cell>
          <cell r="H37">
            <v>116238</v>
          </cell>
          <cell r="I37">
            <v>0</v>
          </cell>
          <cell r="J37">
            <v>110444</v>
          </cell>
          <cell r="K37">
            <v>0</v>
          </cell>
          <cell r="L37">
            <v>875</v>
          </cell>
          <cell r="M37">
            <v>0</v>
          </cell>
          <cell r="N37">
            <v>2173</v>
          </cell>
          <cell r="O37">
            <v>0</v>
          </cell>
          <cell r="P37">
            <v>2746</v>
          </cell>
        </row>
        <row r="38">
          <cell r="A38" t="str">
            <v>DIC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116238</v>
          </cell>
          <cell r="I38">
            <v>0</v>
          </cell>
          <cell r="J38">
            <v>110444</v>
          </cell>
          <cell r="K38">
            <v>0</v>
          </cell>
          <cell r="L38">
            <v>875</v>
          </cell>
          <cell r="M38">
            <v>0</v>
          </cell>
          <cell r="N38">
            <v>2173</v>
          </cell>
          <cell r="O38">
            <v>0</v>
          </cell>
          <cell r="P38">
            <v>2746</v>
          </cell>
        </row>
        <row r="39">
          <cell r="A39" t="str">
            <v>TOTAL</v>
          </cell>
          <cell r="B39">
            <v>34687.620403852372</v>
          </cell>
          <cell r="C39">
            <v>25982.808664647666</v>
          </cell>
          <cell r="D39">
            <v>65.81236559139785</v>
          </cell>
          <cell r="E39">
            <v>8704.8117392047043</v>
          </cell>
          <cell r="F39">
            <v>9615</v>
          </cell>
          <cell r="G39">
            <v>31125.22</v>
          </cell>
          <cell r="H39">
            <v>1757261.25</v>
          </cell>
          <cell r="I39">
            <v>0</v>
          </cell>
          <cell r="J39">
            <v>1718002.5490014758</v>
          </cell>
          <cell r="K39">
            <v>0</v>
          </cell>
          <cell r="L39">
            <v>11614.088043680538</v>
          </cell>
          <cell r="M39">
            <v>0</v>
          </cell>
          <cell r="N39">
            <v>21678.612954843702</v>
          </cell>
          <cell r="O39">
            <v>0</v>
          </cell>
          <cell r="P39">
            <v>5966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</row>
        <row r="41">
          <cell r="A41" t="str">
            <v>SUPUATI   - SPT-X1</v>
          </cell>
          <cell r="B41" t="str">
            <v>PATUJUSAL</v>
          </cell>
          <cell r="C41" t="str">
            <v>N</v>
          </cell>
          <cell r="D41">
            <v>56687</v>
          </cell>
          <cell r="E41">
            <v>1828.6129032258063</v>
          </cell>
          <cell r="F41">
            <v>43344</v>
          </cell>
          <cell r="G41">
            <v>1548</v>
          </cell>
          <cell r="H41">
            <v>44649</v>
          </cell>
          <cell r="I41">
            <v>1440.2903225806451</v>
          </cell>
          <cell r="J41">
            <v>36522</v>
          </cell>
          <cell r="K41">
            <v>1217.4000000000001</v>
          </cell>
          <cell r="L41">
            <v>31010</v>
          </cell>
          <cell r="M41">
            <v>1000.3225806451613</v>
          </cell>
          <cell r="N41">
            <v>25580</v>
          </cell>
          <cell r="O41">
            <v>852.66666666666663</v>
          </cell>
          <cell r="P41">
            <v>23821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D42">
            <v>2641.3</v>
          </cell>
          <cell r="E42">
            <v>85.203225806451613</v>
          </cell>
          <cell r="F42">
            <v>1579</v>
          </cell>
          <cell r="G42">
            <v>56.392857142857146</v>
          </cell>
          <cell r="H42" t="str">
            <v>G A S    EN    MPC</v>
          </cell>
          <cell r="I42">
            <v>284.25806451612902</v>
          </cell>
          <cell r="J42">
            <v>2000</v>
          </cell>
          <cell r="K42">
            <v>66.666666666666671</v>
          </cell>
          <cell r="L42">
            <v>16670</v>
          </cell>
          <cell r="M42">
            <v>537.74193548387098</v>
          </cell>
          <cell r="N42">
            <v>7872</v>
          </cell>
          <cell r="O42">
            <v>262.39999999999998</v>
          </cell>
          <cell r="P42">
            <v>0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26189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</row>
        <row r="45">
          <cell r="A45" t="str">
            <v>ENE</v>
          </cell>
          <cell r="B45">
            <v>0</v>
          </cell>
          <cell r="C45" t="str">
            <v>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FEB</v>
          </cell>
          <cell r="B46">
            <v>0</v>
          </cell>
          <cell r="C46" t="str">
            <v>E</v>
          </cell>
          <cell r="D46">
            <v>158181.29999999999</v>
          </cell>
          <cell r="E46">
            <v>5102.6225806451612</v>
          </cell>
          <cell r="F46">
            <v>142667</v>
          </cell>
          <cell r="G46">
            <v>5095.25</v>
          </cell>
          <cell r="H46">
            <v>0</v>
          </cell>
          <cell r="I46">
            <v>5812.6129032258068</v>
          </cell>
          <cell r="J46">
            <v>146007</v>
          </cell>
          <cell r="K46">
            <v>4866.8999999999996</v>
          </cell>
          <cell r="L46">
            <v>174719.62206400209</v>
          </cell>
          <cell r="M46">
            <v>5636.1168407742607</v>
          </cell>
          <cell r="N46">
            <v>196512.9990046293</v>
          </cell>
          <cell r="O46">
            <v>6550.43330015431</v>
          </cell>
          <cell r="P46">
            <v>172928.00158933143</v>
          </cell>
        </row>
        <row r="47">
          <cell r="A47" t="str">
            <v>MAR</v>
          </cell>
          <cell r="B47">
            <v>0</v>
          </cell>
          <cell r="D47">
            <v>308753.8</v>
          </cell>
          <cell r="E47">
            <v>9959.7999999999993</v>
          </cell>
          <cell r="F47">
            <v>341356</v>
          </cell>
          <cell r="G47">
            <v>12191.285714285714</v>
          </cell>
          <cell r="H47">
            <v>0</v>
          </cell>
          <cell r="I47">
            <v>9675.354838709678</v>
          </cell>
          <cell r="J47">
            <v>472929</v>
          </cell>
          <cell r="K47">
            <v>15764.3</v>
          </cell>
          <cell r="L47">
            <v>251577.12209773628</v>
          </cell>
          <cell r="M47">
            <v>8115.3910354108475</v>
          </cell>
          <cell r="N47">
            <v>163449.0009953707</v>
          </cell>
          <cell r="O47">
            <v>5448.3000331790236</v>
          </cell>
          <cell r="P47">
            <v>167850.12841066846</v>
          </cell>
        </row>
        <row r="48">
          <cell r="A48" t="str">
            <v>ABR</v>
          </cell>
          <cell r="B48">
            <v>0</v>
          </cell>
          <cell r="D48">
            <v>466935.1</v>
          </cell>
          <cell r="E48">
            <v>15062.422580645161</v>
          </cell>
          <cell r="F48">
            <v>484023</v>
          </cell>
          <cell r="G48">
            <v>17286.535714285714</v>
          </cell>
          <cell r="H48">
            <v>0</v>
          </cell>
          <cell r="I48">
            <v>15487.967741935483</v>
          </cell>
          <cell r="J48">
            <v>618936</v>
          </cell>
          <cell r="K48">
            <v>20631.2</v>
          </cell>
          <cell r="L48">
            <v>426296.74416173837</v>
          </cell>
          <cell r="M48">
            <v>13751.507876185109</v>
          </cell>
          <cell r="N48">
            <v>359962</v>
          </cell>
          <cell r="O48">
            <v>11998.733333333334</v>
          </cell>
          <cell r="P48">
            <v>340778.12999999989</v>
          </cell>
        </row>
        <row r="49">
          <cell r="A49" t="str">
            <v>MAY</v>
          </cell>
          <cell r="B49">
            <v>0</v>
          </cell>
          <cell r="D49">
            <v>466935.1</v>
          </cell>
          <cell r="E49">
            <v>15062.422580645161</v>
          </cell>
          <cell r="F49">
            <v>484023</v>
          </cell>
          <cell r="G49">
            <v>17286.535714285714</v>
          </cell>
          <cell r="H49">
            <v>0</v>
          </cell>
          <cell r="I49">
            <v>15487.967741935483</v>
          </cell>
          <cell r="J49">
            <v>618936</v>
          </cell>
          <cell r="K49">
            <v>20631.2</v>
          </cell>
          <cell r="L49">
            <v>426296.74416173837</v>
          </cell>
          <cell r="M49">
            <v>13751.507876185109</v>
          </cell>
          <cell r="N49">
            <v>359962</v>
          </cell>
          <cell r="O49">
            <v>11998.733333333334</v>
          </cell>
          <cell r="P49">
            <v>340778.12999999989</v>
          </cell>
        </row>
        <row r="50">
          <cell r="A50" t="str">
            <v>JUN</v>
          </cell>
          <cell r="B50">
            <v>0</v>
          </cell>
          <cell r="C50" t="str">
            <v>N</v>
          </cell>
          <cell r="H50">
            <v>0</v>
          </cell>
        </row>
        <row r="51">
          <cell r="A51" t="str">
            <v>JUL</v>
          </cell>
          <cell r="B51">
            <v>0</v>
          </cell>
          <cell r="C51" t="str">
            <v>N</v>
          </cell>
          <cell r="D51">
            <v>156.82</v>
          </cell>
          <cell r="E51">
            <v>5.0587096774193547</v>
          </cell>
          <cell r="H51">
            <v>0</v>
          </cell>
          <cell r="J51">
            <v>1900</v>
          </cell>
          <cell r="K51">
            <v>63.333333333333336</v>
          </cell>
        </row>
        <row r="52">
          <cell r="A52" t="str">
            <v>AGO</v>
          </cell>
          <cell r="B52">
            <v>0</v>
          </cell>
          <cell r="C52" t="str">
            <v>E</v>
          </cell>
          <cell r="D52">
            <v>43</v>
          </cell>
          <cell r="E52">
            <v>1.3870967741935485</v>
          </cell>
          <cell r="H52">
            <v>0</v>
          </cell>
          <cell r="J52">
            <v>1900</v>
          </cell>
          <cell r="K52">
            <v>63.333333333333336</v>
          </cell>
        </row>
        <row r="53">
          <cell r="A53" t="str">
            <v>SEP</v>
          </cell>
          <cell r="B53">
            <v>0</v>
          </cell>
          <cell r="C53" t="str">
            <v>E</v>
          </cell>
          <cell r="D53">
            <v>43</v>
          </cell>
          <cell r="E53">
            <v>1.3870967741935485</v>
          </cell>
          <cell r="H53">
            <v>0</v>
          </cell>
        </row>
        <row r="54">
          <cell r="A54" t="str">
            <v>OCT</v>
          </cell>
          <cell r="B54">
            <v>0</v>
          </cell>
          <cell r="C54" t="str">
            <v>N</v>
          </cell>
          <cell r="D54">
            <v>199.82</v>
          </cell>
          <cell r="E54">
            <v>6.4458064516129028</v>
          </cell>
          <cell r="H54">
            <v>0</v>
          </cell>
          <cell r="J54">
            <v>1900</v>
          </cell>
          <cell r="K54">
            <v>63.333333333333336</v>
          </cell>
        </row>
        <row r="55">
          <cell r="A55" t="str">
            <v>NOV</v>
          </cell>
          <cell r="B55">
            <v>0</v>
          </cell>
          <cell r="D55">
            <v>199.82</v>
          </cell>
          <cell r="E55">
            <v>6.4458064516129028</v>
          </cell>
          <cell r="H55">
            <v>0</v>
          </cell>
          <cell r="J55">
            <v>1900</v>
          </cell>
          <cell r="K55">
            <v>63.333333333333336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TOTAL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193858</v>
          </cell>
          <cell r="E58">
            <v>6253.4838709677415</v>
          </cell>
          <cell r="F58">
            <v>174485</v>
          </cell>
          <cell r="G58">
            <v>6231.6071428571431</v>
          </cell>
          <cell r="H58">
            <v>190276</v>
          </cell>
          <cell r="I58">
            <v>6137.9354838709678</v>
          </cell>
          <cell r="J58">
            <v>170127</v>
          </cell>
          <cell r="K58">
            <v>5670.9</v>
          </cell>
          <cell r="L58">
            <v>170103</v>
          </cell>
          <cell r="M58">
            <v>5487.1935483870966</v>
          </cell>
          <cell r="N58">
            <v>163470</v>
          </cell>
          <cell r="O58">
            <v>5449</v>
          </cell>
          <cell r="P58">
            <v>163888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63990</v>
          </cell>
          <cell r="E59">
            <v>2064.1935483870966</v>
          </cell>
          <cell r="F59">
            <v>56484</v>
          </cell>
          <cell r="G59">
            <v>2017.2857142857142</v>
          </cell>
          <cell r="H59">
            <v>60462</v>
          </cell>
          <cell r="I59">
            <v>1950.3870967741937</v>
          </cell>
          <cell r="J59">
            <v>52603</v>
          </cell>
          <cell r="K59">
            <v>1753.4333333333334</v>
          </cell>
          <cell r="L59">
            <v>51850</v>
          </cell>
          <cell r="M59">
            <v>1672.5806451612902</v>
          </cell>
          <cell r="N59">
            <v>45761</v>
          </cell>
          <cell r="O59">
            <v>1525.3666666666666</v>
          </cell>
          <cell r="P59">
            <v>46363</v>
          </cell>
        </row>
        <row r="60">
          <cell r="A60" t="str">
            <v>TOTAL NUEVO</v>
          </cell>
          <cell r="B60" t="str">
            <v>SURUBI</v>
          </cell>
          <cell r="C60" t="str">
            <v>E</v>
          </cell>
          <cell r="D60">
            <v>770966</v>
          </cell>
          <cell r="E60">
            <v>24869.870967741936</v>
          </cell>
          <cell r="F60">
            <v>903886</v>
          </cell>
          <cell r="G60">
            <v>32281.642857142859</v>
          </cell>
          <cell r="H60" t="str">
            <v>MAXUS BOLIVIA INC.</v>
          </cell>
          <cell r="I60">
            <v>33748</v>
          </cell>
          <cell r="J60">
            <v>996869</v>
          </cell>
          <cell r="K60">
            <v>33228.966666666667</v>
          </cell>
          <cell r="L60">
            <v>459736</v>
          </cell>
          <cell r="M60">
            <v>14830.193548387097</v>
          </cell>
          <cell r="N60">
            <v>345159</v>
          </cell>
          <cell r="O60">
            <v>11505.3</v>
          </cell>
          <cell r="P60">
            <v>661874</v>
          </cell>
        </row>
        <row r="61">
          <cell r="A61" t="str">
            <v>CAMBEITI   -   CBT (N)</v>
          </cell>
          <cell r="B61" t="str">
            <v>BLOQUE BAJO</v>
          </cell>
          <cell r="C61" t="str">
            <v>N</v>
          </cell>
          <cell r="D61">
            <v>964824</v>
          </cell>
          <cell r="E61">
            <v>31123.354838709678</v>
          </cell>
          <cell r="F61">
            <v>1078371</v>
          </cell>
          <cell r="G61">
            <v>38513.25</v>
          </cell>
          <cell r="H61">
            <v>1236464</v>
          </cell>
          <cell r="I61">
            <v>39885.93548387097</v>
          </cell>
          <cell r="J61">
            <v>1166996</v>
          </cell>
          <cell r="K61">
            <v>38899.866666666669</v>
          </cell>
          <cell r="L61">
            <v>629839</v>
          </cell>
          <cell r="M61">
            <v>20317.387096774193</v>
          </cell>
          <cell r="N61">
            <v>508629</v>
          </cell>
          <cell r="O61">
            <v>16954.3</v>
          </cell>
          <cell r="P61">
            <v>825762</v>
          </cell>
        </row>
        <row r="62">
          <cell r="A62" t="str">
            <v xml:space="preserve">  P E R E Z   COMPANC  S . A .</v>
          </cell>
          <cell r="B62" t="str">
            <v>L I Q U I D O S  EN BBLS</v>
          </cell>
          <cell r="D62">
            <v>770966</v>
          </cell>
          <cell r="E62">
            <v>24869.870967741936</v>
          </cell>
          <cell r="F62">
            <v>903886</v>
          </cell>
          <cell r="G62">
            <v>32281.642857142859</v>
          </cell>
          <cell r="H62" t="str">
            <v>G A S    EN    MPC</v>
          </cell>
          <cell r="I62">
            <v>33748</v>
          </cell>
          <cell r="J62">
            <v>996869</v>
          </cell>
          <cell r="K62">
            <v>33228.966666666667</v>
          </cell>
          <cell r="L62">
            <v>459736</v>
          </cell>
          <cell r="M62">
            <v>14830.193548387097</v>
          </cell>
          <cell r="N62">
            <v>345159</v>
          </cell>
          <cell r="O62">
            <v>11505.3</v>
          </cell>
          <cell r="P62">
            <v>661874</v>
          </cell>
        </row>
        <row r="63">
          <cell r="A63" t="str">
            <v>MES</v>
          </cell>
          <cell r="B63" t="str">
            <v>PRO-</v>
          </cell>
          <cell r="C63" t="str">
            <v>PET.</v>
          </cell>
          <cell r="D63" t="str">
            <v>DENS.</v>
          </cell>
          <cell r="E63" t="str">
            <v>GASO-</v>
          </cell>
          <cell r="F63" t="str">
            <v>AGUA</v>
          </cell>
          <cell r="G63" t="str">
            <v>PET.</v>
          </cell>
          <cell r="H63" t="str">
            <v>PRO-</v>
          </cell>
          <cell r="I63" t="str">
            <v>INYEC-</v>
          </cell>
          <cell r="J63" t="str">
            <v xml:space="preserve">ENT. </v>
          </cell>
          <cell r="K63" t="str">
            <v>ENT.</v>
          </cell>
          <cell r="L63" t="str">
            <v>LICUA-</v>
          </cell>
          <cell r="M63" t="str">
            <v>GLP</v>
          </cell>
          <cell r="N63" t="str">
            <v>COM-</v>
          </cell>
          <cell r="O63" t="str">
            <v>RESI-</v>
          </cell>
          <cell r="P63" t="str">
            <v>QUEMA-</v>
          </cell>
        </row>
        <row r="64">
          <cell r="A64" t="str">
            <v>CLP</v>
          </cell>
          <cell r="B64" t="str">
            <v>DUC.</v>
          </cell>
          <cell r="C64" t="str">
            <v>COND.</v>
          </cell>
          <cell r="D64" t="str">
            <v>(º API)</v>
          </cell>
          <cell r="E64" t="str">
            <v>LINA</v>
          </cell>
          <cell r="F64">
            <v>46444</v>
          </cell>
          <cell r="G64" t="str">
            <v>ENT.</v>
          </cell>
          <cell r="H64" t="str">
            <v>DUC.</v>
          </cell>
          <cell r="I64" t="str">
            <v>CION</v>
          </cell>
          <cell r="J64" t="str">
            <v>GASOD.</v>
          </cell>
          <cell r="K64" t="str">
            <v>PROC.</v>
          </cell>
          <cell r="L64" t="str">
            <v>BLES</v>
          </cell>
          <cell r="M64" t="str">
            <v>MC</v>
          </cell>
          <cell r="N64" t="str">
            <v>BUST.</v>
          </cell>
          <cell r="O64" t="str">
            <v>DUAL</v>
          </cell>
          <cell r="P64" t="str">
            <v>DO</v>
          </cell>
        </row>
        <row r="65">
          <cell r="A65" t="str">
            <v>ENE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 t="str">
            <v>FEB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MAR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ABR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MAY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JUN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JUL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AGO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SEP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OCT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NOV</v>
          </cell>
          <cell r="B75">
            <v>1815</v>
          </cell>
          <cell r="C75">
            <v>1815</v>
          </cell>
          <cell r="D75">
            <v>47.69</v>
          </cell>
          <cell r="E75">
            <v>0</v>
          </cell>
          <cell r="F75">
            <v>114</v>
          </cell>
          <cell r="G75">
            <v>220</v>
          </cell>
          <cell r="H75">
            <v>27106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1092</v>
          </cell>
          <cell r="O75">
            <v>0</v>
          </cell>
          <cell r="P75">
            <v>26014</v>
          </cell>
        </row>
        <row r="76">
          <cell r="A76" t="str">
            <v>DIC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1092</v>
          </cell>
          <cell r="O76">
            <v>0</v>
          </cell>
          <cell r="P76">
            <v>26014</v>
          </cell>
        </row>
        <row r="77">
          <cell r="A77" t="str">
            <v>TOTAL</v>
          </cell>
          <cell r="B77">
            <v>1815</v>
          </cell>
          <cell r="C77">
            <v>1815</v>
          </cell>
          <cell r="D77">
            <v>47.69</v>
          </cell>
          <cell r="E77">
            <v>0</v>
          </cell>
          <cell r="F77">
            <v>114</v>
          </cell>
          <cell r="G77">
            <v>220</v>
          </cell>
          <cell r="H77">
            <v>54212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2184</v>
          </cell>
          <cell r="O77">
            <v>0</v>
          </cell>
          <cell r="P77">
            <v>52028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1442</v>
          </cell>
          <cell r="E78">
            <v>46.516129032258064</v>
          </cell>
          <cell r="F78">
            <v>3596</v>
          </cell>
          <cell r="G78">
            <v>128.42857142857142</v>
          </cell>
          <cell r="H78">
            <v>973</v>
          </cell>
          <cell r="I78">
            <v>31.387096774193548</v>
          </cell>
          <cell r="J78">
            <v>5178</v>
          </cell>
          <cell r="K78">
            <v>172.6</v>
          </cell>
          <cell r="L78">
            <v>9026</v>
          </cell>
          <cell r="M78">
            <v>291.16129032258067</v>
          </cell>
          <cell r="N78">
            <v>626</v>
          </cell>
          <cell r="O78">
            <v>20.866666666666667</v>
          </cell>
          <cell r="P78">
            <v>969</v>
          </cell>
        </row>
        <row r="79">
          <cell r="A79" t="str">
            <v>MONTEAGUDO   -   MGD (N)</v>
          </cell>
          <cell r="B79" t="str">
            <v>TAIGUATI</v>
          </cell>
          <cell r="C79" t="str">
            <v>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TOTAL TESORO</v>
          </cell>
          <cell r="B80" t="str">
            <v>L I Q U I D O S  EN BBLS</v>
          </cell>
          <cell r="C80" t="str">
            <v>E</v>
          </cell>
          <cell r="D80">
            <v>1442</v>
          </cell>
          <cell r="E80">
            <v>46.516129032258064</v>
          </cell>
          <cell r="F80">
            <v>3596</v>
          </cell>
          <cell r="G80">
            <v>128.42857142857142</v>
          </cell>
          <cell r="H80" t="str">
            <v>G A S    EN    MPC</v>
          </cell>
          <cell r="I80">
            <v>31.387096774193548</v>
          </cell>
          <cell r="J80">
            <v>5178</v>
          </cell>
          <cell r="K80">
            <v>172.6</v>
          </cell>
          <cell r="L80">
            <v>9026</v>
          </cell>
          <cell r="M80">
            <v>291.16129032258067</v>
          </cell>
          <cell r="N80">
            <v>626</v>
          </cell>
          <cell r="O80">
            <v>20.866666666666667</v>
          </cell>
          <cell r="P80">
            <v>969</v>
          </cell>
        </row>
        <row r="81">
          <cell r="A81" t="str">
            <v>MES</v>
          </cell>
          <cell r="B81" t="str">
            <v>PRO-</v>
          </cell>
          <cell r="C81" t="str">
            <v>PET.</v>
          </cell>
          <cell r="D81" t="str">
            <v>DENS.</v>
          </cell>
          <cell r="E81" t="str">
            <v>GASO-</v>
          </cell>
          <cell r="F81" t="str">
            <v>AGUA</v>
          </cell>
          <cell r="G81" t="str">
            <v>PET.</v>
          </cell>
          <cell r="H81" t="str">
            <v>PRO-</v>
          </cell>
          <cell r="I81" t="str">
            <v>INYEC-</v>
          </cell>
          <cell r="J81" t="str">
            <v xml:space="preserve">ENT. </v>
          </cell>
          <cell r="K81" t="str">
            <v>ENT.</v>
          </cell>
          <cell r="L81" t="str">
            <v>LICUA-</v>
          </cell>
          <cell r="M81" t="str">
            <v>GLP</v>
          </cell>
          <cell r="N81" t="str">
            <v>COM-</v>
          </cell>
          <cell r="O81" t="str">
            <v>RESI-</v>
          </cell>
          <cell r="P81" t="str">
            <v>QUEMA-</v>
          </cell>
        </row>
        <row r="82">
          <cell r="A82" t="str">
            <v>CBT</v>
          </cell>
          <cell r="B82" t="str">
            <v>DUC.</v>
          </cell>
          <cell r="C82" t="str">
            <v>COND.</v>
          </cell>
          <cell r="D82" t="str">
            <v>(º API)</v>
          </cell>
          <cell r="E82" t="str">
            <v>LINA</v>
          </cell>
          <cell r="F82">
            <v>3596</v>
          </cell>
          <cell r="G82" t="str">
            <v>ENT.</v>
          </cell>
          <cell r="H82" t="str">
            <v>DUC.</v>
          </cell>
          <cell r="I82" t="str">
            <v>CION</v>
          </cell>
          <cell r="J82" t="str">
            <v>GASOD.</v>
          </cell>
          <cell r="K82" t="str">
            <v>PROC.</v>
          </cell>
          <cell r="L82" t="str">
            <v>BLES</v>
          </cell>
          <cell r="M82" t="str">
            <v>MC</v>
          </cell>
          <cell r="N82" t="str">
            <v>BUST.</v>
          </cell>
          <cell r="O82" t="str">
            <v>DUAL</v>
          </cell>
          <cell r="P82" t="str">
            <v>DO</v>
          </cell>
        </row>
        <row r="83">
          <cell r="A83" t="str">
            <v>ENE</v>
          </cell>
          <cell r="B83">
            <v>18533</v>
          </cell>
          <cell r="C83">
            <v>18533</v>
          </cell>
          <cell r="D83">
            <v>45.01</v>
          </cell>
          <cell r="E83">
            <v>0</v>
          </cell>
          <cell r="F83">
            <v>8242</v>
          </cell>
          <cell r="G83">
            <v>17937</v>
          </cell>
          <cell r="H83">
            <v>62613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19043</v>
          </cell>
          <cell r="O83">
            <v>0</v>
          </cell>
          <cell r="P83">
            <v>43570</v>
          </cell>
        </row>
        <row r="84">
          <cell r="A84" t="str">
            <v>FEB</v>
          </cell>
          <cell r="B84">
            <v>20333</v>
          </cell>
          <cell r="C84">
            <v>20333</v>
          </cell>
          <cell r="D84">
            <v>44.88</v>
          </cell>
          <cell r="E84">
            <v>0</v>
          </cell>
          <cell r="F84">
            <v>7638</v>
          </cell>
          <cell r="G84">
            <v>19048</v>
          </cell>
          <cell r="H84">
            <v>69460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17553</v>
          </cell>
          <cell r="O84">
            <v>0</v>
          </cell>
          <cell r="P84">
            <v>51907</v>
          </cell>
        </row>
        <row r="85">
          <cell r="A85" t="str">
            <v>MAR</v>
          </cell>
          <cell r="B85">
            <v>20315</v>
          </cell>
          <cell r="C85">
            <v>20315</v>
          </cell>
          <cell r="D85">
            <v>45.12</v>
          </cell>
          <cell r="E85">
            <v>0</v>
          </cell>
          <cell r="F85">
            <v>8368</v>
          </cell>
          <cell r="G85">
            <v>18505</v>
          </cell>
          <cell r="H85">
            <v>90458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23018</v>
          </cell>
          <cell r="O85">
            <v>0</v>
          </cell>
          <cell r="P85">
            <v>67440</v>
          </cell>
        </row>
        <row r="86">
          <cell r="A86" t="str">
            <v>ABR</v>
          </cell>
          <cell r="B86">
            <v>18829</v>
          </cell>
          <cell r="C86">
            <v>18829</v>
          </cell>
          <cell r="D86">
            <v>45.09</v>
          </cell>
          <cell r="E86">
            <v>0</v>
          </cell>
          <cell r="F86">
            <v>10025</v>
          </cell>
          <cell r="G86">
            <v>20859</v>
          </cell>
          <cell r="H86">
            <v>89354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24177</v>
          </cell>
          <cell r="O86">
            <v>0</v>
          </cell>
          <cell r="P86">
            <v>65177</v>
          </cell>
        </row>
        <row r="87">
          <cell r="A87" t="str">
            <v>MAY</v>
          </cell>
          <cell r="B87">
            <v>17608</v>
          </cell>
          <cell r="C87">
            <v>17104</v>
          </cell>
          <cell r="D87">
            <v>45.43013402998637</v>
          </cell>
          <cell r="E87">
            <v>504</v>
          </cell>
          <cell r="F87">
            <v>9281</v>
          </cell>
          <cell r="G87">
            <v>17436</v>
          </cell>
          <cell r="H87">
            <v>83756</v>
          </cell>
          <cell r="I87">
            <v>0</v>
          </cell>
          <cell r="J87">
            <v>0</v>
          </cell>
          <cell r="K87">
            <v>0</v>
          </cell>
          <cell r="L87">
            <v>7546</v>
          </cell>
          <cell r="M87">
            <v>0</v>
          </cell>
          <cell r="N87">
            <v>33554</v>
          </cell>
          <cell r="O87">
            <v>0</v>
          </cell>
          <cell r="P87">
            <v>42656</v>
          </cell>
        </row>
        <row r="88">
          <cell r="A88" t="str">
            <v>JUN</v>
          </cell>
          <cell r="B88">
            <v>16990</v>
          </cell>
          <cell r="C88">
            <v>16442</v>
          </cell>
          <cell r="D88">
            <v>45.858446144791053</v>
          </cell>
          <cell r="E88">
            <v>548</v>
          </cell>
          <cell r="F88">
            <v>8776</v>
          </cell>
          <cell r="G88">
            <v>17265</v>
          </cell>
          <cell r="H88">
            <v>77686</v>
          </cell>
          <cell r="I88">
            <v>0</v>
          </cell>
          <cell r="J88">
            <v>0</v>
          </cell>
          <cell r="K88">
            <v>0</v>
          </cell>
          <cell r="L88">
            <v>5477</v>
          </cell>
          <cell r="M88">
            <v>0</v>
          </cell>
          <cell r="N88">
            <v>36050</v>
          </cell>
          <cell r="O88">
            <v>0</v>
          </cell>
          <cell r="P88">
            <v>36159</v>
          </cell>
        </row>
        <row r="89">
          <cell r="A89" t="str">
            <v>JUL</v>
          </cell>
          <cell r="B89">
            <v>17170</v>
          </cell>
          <cell r="C89">
            <v>16588</v>
          </cell>
          <cell r="D89">
            <v>46.556750145602798</v>
          </cell>
          <cell r="E89">
            <v>582</v>
          </cell>
          <cell r="F89">
            <v>8653</v>
          </cell>
          <cell r="G89">
            <v>17007</v>
          </cell>
          <cell r="H89">
            <v>77339</v>
          </cell>
          <cell r="I89">
            <v>0</v>
          </cell>
          <cell r="J89">
            <v>0</v>
          </cell>
          <cell r="K89">
            <v>0</v>
          </cell>
          <cell r="L89">
            <v>5903</v>
          </cell>
          <cell r="M89">
            <v>0</v>
          </cell>
          <cell r="N89">
            <v>32564</v>
          </cell>
          <cell r="O89">
            <v>0</v>
          </cell>
          <cell r="P89">
            <v>38872</v>
          </cell>
        </row>
        <row r="90">
          <cell r="A90" t="str">
            <v>AGO</v>
          </cell>
          <cell r="B90">
            <v>19858</v>
          </cell>
          <cell r="C90">
            <v>19255</v>
          </cell>
          <cell r="D90">
            <v>46.099625733360313</v>
          </cell>
          <cell r="E90">
            <v>603</v>
          </cell>
          <cell r="F90">
            <v>8653</v>
          </cell>
          <cell r="G90">
            <v>17007</v>
          </cell>
          <cell r="H90">
            <v>104082</v>
          </cell>
          <cell r="I90">
            <v>0</v>
          </cell>
          <cell r="J90">
            <v>0</v>
          </cell>
          <cell r="K90">
            <v>0</v>
          </cell>
          <cell r="L90">
            <v>6035</v>
          </cell>
          <cell r="M90">
            <v>0</v>
          </cell>
          <cell r="N90">
            <v>27794</v>
          </cell>
          <cell r="O90">
            <v>0</v>
          </cell>
          <cell r="P90">
            <v>70253</v>
          </cell>
        </row>
        <row r="91">
          <cell r="A91" t="str">
            <v>SEP</v>
          </cell>
          <cell r="B91">
            <v>17239</v>
          </cell>
          <cell r="C91">
            <v>17113</v>
          </cell>
          <cell r="D91">
            <v>46.868677065280181</v>
          </cell>
          <cell r="E91">
            <v>126</v>
          </cell>
          <cell r="F91">
            <v>6949</v>
          </cell>
          <cell r="G91">
            <v>15797</v>
          </cell>
          <cell r="H91">
            <v>100036</v>
          </cell>
          <cell r="I91">
            <v>0</v>
          </cell>
          <cell r="J91">
            <v>0</v>
          </cell>
          <cell r="K91">
            <v>0</v>
          </cell>
          <cell r="L91">
            <v>1763</v>
          </cell>
          <cell r="M91">
            <v>0</v>
          </cell>
          <cell r="N91">
            <v>21628</v>
          </cell>
          <cell r="O91">
            <v>0</v>
          </cell>
          <cell r="P91">
            <v>76645</v>
          </cell>
        </row>
        <row r="92">
          <cell r="A92" t="str">
            <v>OCT</v>
          </cell>
          <cell r="B92">
            <v>15691</v>
          </cell>
          <cell r="C92">
            <v>15691</v>
          </cell>
          <cell r="D92">
            <v>46.914952206115082</v>
          </cell>
          <cell r="E92">
            <v>0</v>
          </cell>
          <cell r="F92">
            <v>6936</v>
          </cell>
          <cell r="G92">
            <v>17310</v>
          </cell>
          <cell r="H92">
            <v>100432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19775</v>
          </cell>
          <cell r="O92">
            <v>0</v>
          </cell>
          <cell r="P92">
            <v>80657</v>
          </cell>
        </row>
        <row r="93">
          <cell r="A93" t="str">
            <v>NOV</v>
          </cell>
          <cell r="B93">
            <v>17838</v>
          </cell>
          <cell r="C93">
            <v>17838</v>
          </cell>
          <cell r="D93">
            <v>46.53642663278859</v>
          </cell>
          <cell r="E93">
            <v>0</v>
          </cell>
          <cell r="F93">
            <v>7137</v>
          </cell>
          <cell r="G93">
            <v>17317</v>
          </cell>
          <cell r="H93">
            <v>110825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20607</v>
          </cell>
          <cell r="O93">
            <v>0</v>
          </cell>
          <cell r="P93">
            <v>90218</v>
          </cell>
        </row>
        <row r="94">
          <cell r="A94" t="str">
            <v>DIC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110825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20607</v>
          </cell>
          <cell r="O94">
            <v>0</v>
          </cell>
          <cell r="P94">
            <v>90218</v>
          </cell>
        </row>
        <row r="95">
          <cell r="A95" t="str">
            <v>TOTAL</v>
          </cell>
          <cell r="B95">
            <v>200404</v>
          </cell>
          <cell r="C95">
            <v>198041</v>
          </cell>
          <cell r="D95">
            <v>42.030417663160364</v>
          </cell>
          <cell r="E95">
            <v>2363</v>
          </cell>
          <cell r="F95">
            <v>90658</v>
          </cell>
          <cell r="G95">
            <v>195488</v>
          </cell>
          <cell r="H95">
            <v>1076866</v>
          </cell>
          <cell r="I95">
            <v>0</v>
          </cell>
          <cell r="J95">
            <v>0</v>
          </cell>
          <cell r="K95">
            <v>0</v>
          </cell>
          <cell r="L95">
            <v>26724</v>
          </cell>
          <cell r="M95">
            <v>0</v>
          </cell>
          <cell r="N95">
            <v>296370</v>
          </cell>
          <cell r="O95">
            <v>0</v>
          </cell>
          <cell r="P95">
            <v>753772</v>
          </cell>
        </row>
        <row r="97">
          <cell r="A97" t="str">
            <v>PALOMA   -   PLM (N)</v>
          </cell>
        </row>
        <row r="98">
          <cell r="B98" t="str">
            <v>L I Q U I D O S  EN BBLS</v>
          </cell>
          <cell r="H98" t="str">
            <v>G A S    EN    MPC</v>
          </cell>
        </row>
        <row r="99">
          <cell r="A99" t="str">
            <v>MES</v>
          </cell>
          <cell r="B99" t="str">
            <v>PRO-</v>
          </cell>
          <cell r="C99" t="str">
            <v>PET.</v>
          </cell>
          <cell r="D99" t="str">
            <v>DENS.</v>
          </cell>
          <cell r="E99" t="str">
            <v>GASO-</v>
          </cell>
          <cell r="F99" t="str">
            <v>AGUA</v>
          </cell>
          <cell r="G99" t="str">
            <v>PET.</v>
          </cell>
          <cell r="H99" t="str">
            <v>PRO-</v>
          </cell>
          <cell r="I99" t="str">
            <v>INYEC-</v>
          </cell>
          <cell r="J99" t="str">
            <v xml:space="preserve">ENT. </v>
          </cell>
          <cell r="K99" t="str">
            <v>ENT.</v>
          </cell>
          <cell r="L99" t="str">
            <v>LICUA-</v>
          </cell>
          <cell r="M99" t="str">
            <v>GLP</v>
          </cell>
          <cell r="N99" t="str">
            <v>COM-</v>
          </cell>
          <cell r="O99" t="str">
            <v>RESI-</v>
          </cell>
          <cell r="P99" t="str">
            <v>QUEMA-</v>
          </cell>
        </row>
        <row r="100">
          <cell r="B100" t="str">
            <v>DUC.</v>
          </cell>
          <cell r="C100" t="str">
            <v>COND.</v>
          </cell>
          <cell r="D100" t="str">
            <v>(º API)</v>
          </cell>
          <cell r="E100" t="str">
            <v>LINA</v>
          </cell>
          <cell r="G100" t="str">
            <v>ENT.</v>
          </cell>
          <cell r="H100" t="str">
            <v>DUC.</v>
          </cell>
          <cell r="I100" t="str">
            <v>CION</v>
          </cell>
          <cell r="J100" t="str">
            <v>GASOD.</v>
          </cell>
          <cell r="K100" t="str">
            <v>PROC.</v>
          </cell>
          <cell r="L100" t="str">
            <v>BLES</v>
          </cell>
          <cell r="M100" t="str">
            <v>MC</v>
          </cell>
          <cell r="N100" t="str">
            <v>BUST.</v>
          </cell>
          <cell r="O100" t="str">
            <v>DUAL</v>
          </cell>
          <cell r="P100" t="str">
            <v>DO</v>
          </cell>
        </row>
        <row r="101">
          <cell r="A101" t="str">
            <v>ENE</v>
          </cell>
          <cell r="B101">
            <v>140219.70000000001</v>
          </cell>
          <cell r="C101">
            <v>140219.70000000001</v>
          </cell>
          <cell r="D101">
            <v>50.75</v>
          </cell>
          <cell r="E101">
            <v>0</v>
          </cell>
          <cell r="F101">
            <v>2590</v>
          </cell>
          <cell r="G101">
            <v>138350</v>
          </cell>
          <cell r="H101">
            <v>669708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6302</v>
          </cell>
          <cell r="O101">
            <v>0</v>
          </cell>
          <cell r="P101">
            <v>663406</v>
          </cell>
        </row>
        <row r="102">
          <cell r="A102" t="str">
            <v>FEB</v>
          </cell>
          <cell r="B102">
            <v>153250</v>
          </cell>
          <cell r="C102">
            <v>153250</v>
          </cell>
          <cell r="D102">
            <v>50.69</v>
          </cell>
          <cell r="E102">
            <v>0</v>
          </cell>
          <cell r="F102">
            <v>1379</v>
          </cell>
          <cell r="G102">
            <v>154213</v>
          </cell>
          <cell r="H102">
            <v>801530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6035</v>
          </cell>
          <cell r="O102">
            <v>0</v>
          </cell>
          <cell r="P102">
            <v>795495</v>
          </cell>
        </row>
        <row r="103">
          <cell r="A103" t="str">
            <v>MAR</v>
          </cell>
          <cell r="B103">
            <v>172064</v>
          </cell>
          <cell r="C103">
            <v>172064</v>
          </cell>
          <cell r="D103">
            <v>51.94</v>
          </cell>
          <cell r="E103">
            <v>0</v>
          </cell>
          <cell r="F103">
            <v>959</v>
          </cell>
          <cell r="G103">
            <v>174774</v>
          </cell>
          <cell r="H103">
            <v>925068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6782</v>
          </cell>
          <cell r="O103">
            <v>0</v>
          </cell>
          <cell r="P103">
            <v>918286</v>
          </cell>
        </row>
        <row r="104">
          <cell r="A104" t="str">
            <v>ABR</v>
          </cell>
          <cell r="B104">
            <v>183218</v>
          </cell>
          <cell r="C104">
            <v>183218</v>
          </cell>
          <cell r="D104">
            <v>53.31</v>
          </cell>
          <cell r="E104">
            <v>0</v>
          </cell>
          <cell r="F104">
            <v>1248</v>
          </cell>
          <cell r="G104">
            <v>174971</v>
          </cell>
          <cell r="H104">
            <v>890873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11784</v>
          </cell>
          <cell r="O104">
            <v>0</v>
          </cell>
          <cell r="P104">
            <v>879089</v>
          </cell>
        </row>
        <row r="105">
          <cell r="A105" t="str">
            <v>MAY</v>
          </cell>
          <cell r="B105">
            <v>202507</v>
          </cell>
          <cell r="C105">
            <v>202507</v>
          </cell>
          <cell r="D105">
            <v>50.87379448611653</v>
          </cell>
          <cell r="E105">
            <v>0</v>
          </cell>
          <cell r="F105">
            <v>1702</v>
          </cell>
          <cell r="G105">
            <v>203093</v>
          </cell>
          <cell r="H105">
            <v>966040</v>
          </cell>
          <cell r="I105">
            <v>577929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22881</v>
          </cell>
          <cell r="O105">
            <v>0</v>
          </cell>
          <cell r="P105">
            <v>365230</v>
          </cell>
        </row>
        <row r="106">
          <cell r="A106" t="str">
            <v>JUN</v>
          </cell>
          <cell r="B106">
            <v>209713</v>
          </cell>
          <cell r="C106">
            <v>209713</v>
          </cell>
          <cell r="D106">
            <v>52.623184542684527</v>
          </cell>
          <cell r="E106">
            <v>0</v>
          </cell>
          <cell r="F106">
            <v>2423</v>
          </cell>
          <cell r="G106">
            <v>219125</v>
          </cell>
          <cell r="H106">
            <v>934734</v>
          </cell>
          <cell r="I106">
            <v>648082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23413</v>
          </cell>
          <cell r="O106">
            <v>0</v>
          </cell>
          <cell r="P106">
            <v>263239</v>
          </cell>
        </row>
        <row r="107">
          <cell r="A107" t="str">
            <v>JUL</v>
          </cell>
          <cell r="B107">
            <v>283764.40000000002</v>
          </cell>
          <cell r="C107">
            <v>283764.40000000002</v>
          </cell>
          <cell r="D107">
            <v>55.965255803758332</v>
          </cell>
          <cell r="E107">
            <v>0</v>
          </cell>
          <cell r="F107">
            <v>2232</v>
          </cell>
          <cell r="G107">
            <v>271821.14</v>
          </cell>
          <cell r="H107">
            <v>1343585</v>
          </cell>
          <cell r="I107">
            <v>748944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18002</v>
          </cell>
          <cell r="O107">
            <v>0</v>
          </cell>
          <cell r="P107">
            <v>576639</v>
          </cell>
        </row>
        <row r="108">
          <cell r="A108" t="str">
            <v>AGO</v>
          </cell>
          <cell r="B108">
            <v>290076.25</v>
          </cell>
          <cell r="C108">
            <v>290076.25</v>
          </cell>
          <cell r="D108">
            <v>58.353555906038594</v>
          </cell>
          <cell r="E108">
            <v>0</v>
          </cell>
          <cell r="F108">
            <v>1559</v>
          </cell>
          <cell r="G108">
            <v>285738.99</v>
          </cell>
          <cell r="H108">
            <v>1338918</v>
          </cell>
          <cell r="I108">
            <v>974231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24586</v>
          </cell>
          <cell r="O108">
            <v>0</v>
          </cell>
          <cell r="P108">
            <v>340101</v>
          </cell>
        </row>
        <row r="109">
          <cell r="A109" t="str">
            <v>SEP</v>
          </cell>
          <cell r="B109">
            <v>285757.18</v>
          </cell>
          <cell r="C109">
            <v>285757.18</v>
          </cell>
          <cell r="D109">
            <v>55.938896739714146</v>
          </cell>
          <cell r="E109">
            <v>0</v>
          </cell>
          <cell r="F109">
            <v>1152</v>
          </cell>
          <cell r="G109">
            <v>242171.75</v>
          </cell>
          <cell r="H109">
            <v>1346716</v>
          </cell>
          <cell r="I109">
            <v>929967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25826</v>
          </cell>
          <cell r="O109">
            <v>0</v>
          </cell>
          <cell r="P109">
            <v>390923</v>
          </cell>
        </row>
        <row r="110">
          <cell r="A110" t="str">
            <v>OCT</v>
          </cell>
          <cell r="B110">
            <v>236727.44</v>
          </cell>
          <cell r="C110">
            <v>232569.44</v>
          </cell>
          <cell r="D110">
            <v>55.894340053841972</v>
          </cell>
          <cell r="E110">
            <v>4158</v>
          </cell>
          <cell r="F110">
            <v>1347</v>
          </cell>
          <cell r="G110">
            <v>281555.68</v>
          </cell>
          <cell r="H110">
            <v>1025044</v>
          </cell>
          <cell r="I110">
            <v>801008</v>
          </cell>
          <cell r="J110">
            <v>0</v>
          </cell>
          <cell r="K110">
            <v>0</v>
          </cell>
          <cell r="L110">
            <v>14540</v>
          </cell>
          <cell r="M110">
            <v>409.95</v>
          </cell>
          <cell r="N110">
            <v>35031</v>
          </cell>
          <cell r="O110">
            <v>0</v>
          </cell>
          <cell r="P110">
            <v>174465</v>
          </cell>
        </row>
        <row r="111">
          <cell r="A111" t="str">
            <v>NOV</v>
          </cell>
          <cell r="B111">
            <v>270510.3</v>
          </cell>
          <cell r="C111">
            <v>266812.3</v>
          </cell>
          <cell r="D111">
            <v>55.199049481757811</v>
          </cell>
          <cell r="E111">
            <v>3698</v>
          </cell>
          <cell r="F111">
            <v>1125</v>
          </cell>
          <cell r="G111">
            <v>281959.87</v>
          </cell>
          <cell r="H111">
            <v>1344089</v>
          </cell>
          <cell r="I111">
            <v>953095</v>
          </cell>
          <cell r="J111">
            <v>0</v>
          </cell>
          <cell r="K111">
            <v>0</v>
          </cell>
          <cell r="L111">
            <v>16861</v>
          </cell>
          <cell r="M111">
            <v>420.01</v>
          </cell>
          <cell r="N111">
            <v>47098</v>
          </cell>
          <cell r="O111">
            <v>0</v>
          </cell>
          <cell r="P111">
            <v>327035</v>
          </cell>
        </row>
        <row r="112">
          <cell r="A112" t="str">
            <v>DIC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1344089</v>
          </cell>
          <cell r="I112">
            <v>953095</v>
          </cell>
          <cell r="J112">
            <v>0</v>
          </cell>
          <cell r="K112">
            <v>0</v>
          </cell>
          <cell r="L112">
            <v>16861</v>
          </cell>
          <cell r="M112">
            <v>420.01</v>
          </cell>
          <cell r="N112">
            <v>47098</v>
          </cell>
          <cell r="O112">
            <v>0</v>
          </cell>
          <cell r="P112">
            <v>327035</v>
          </cell>
        </row>
        <row r="113">
          <cell r="A113" t="str">
            <v>TOTAL</v>
          </cell>
          <cell r="B113">
            <v>2427807.27</v>
          </cell>
          <cell r="C113">
            <v>2419951.27</v>
          </cell>
          <cell r="D113">
            <v>49.294839751159323</v>
          </cell>
          <cell r="E113">
            <v>7856</v>
          </cell>
          <cell r="F113">
            <v>17716</v>
          </cell>
          <cell r="G113">
            <v>2427773.4300000002</v>
          </cell>
          <cell r="H113">
            <v>12930394</v>
          </cell>
          <cell r="I113">
            <v>6586351</v>
          </cell>
          <cell r="J113">
            <v>0</v>
          </cell>
          <cell r="K113">
            <v>0</v>
          </cell>
          <cell r="L113">
            <v>48262</v>
          </cell>
          <cell r="M113">
            <v>1249.97</v>
          </cell>
          <cell r="N113">
            <v>274838</v>
          </cell>
          <cell r="O113">
            <v>0</v>
          </cell>
          <cell r="P113">
            <v>6020943</v>
          </cell>
        </row>
        <row r="115">
          <cell r="A115" t="str">
            <v>SURUBI   -   SRB (E)</v>
          </cell>
        </row>
        <row r="116">
          <cell r="B116" t="str">
            <v>L I Q U I D O S  EN BBLS</v>
          </cell>
          <cell r="H116" t="str">
            <v>G A S    EN    MPC</v>
          </cell>
        </row>
        <row r="117">
          <cell r="A117" t="str">
            <v>MES</v>
          </cell>
          <cell r="B117" t="str">
            <v>PRO-</v>
          </cell>
          <cell r="C117" t="str">
            <v>PET.</v>
          </cell>
          <cell r="D117" t="str">
            <v>DENS.</v>
          </cell>
          <cell r="E117" t="str">
            <v>GASO-</v>
          </cell>
          <cell r="F117" t="str">
            <v>AGUA</v>
          </cell>
          <cell r="G117" t="str">
            <v>PET.</v>
          </cell>
          <cell r="H117" t="str">
            <v>PRO-</v>
          </cell>
          <cell r="I117" t="str">
            <v>INYEC-</v>
          </cell>
          <cell r="J117" t="str">
            <v xml:space="preserve">ENT. </v>
          </cell>
          <cell r="K117" t="str">
            <v>ENT.</v>
          </cell>
          <cell r="L117" t="str">
            <v>LICUA-</v>
          </cell>
          <cell r="M117" t="str">
            <v>GLP</v>
          </cell>
          <cell r="N117" t="str">
            <v>COM-</v>
          </cell>
          <cell r="O117" t="str">
            <v>RESI-</v>
          </cell>
          <cell r="P117" t="str">
            <v>QUEMA-</v>
          </cell>
        </row>
        <row r="118">
          <cell r="B118" t="str">
            <v>DUC.</v>
          </cell>
          <cell r="C118" t="str">
            <v>COND.</v>
          </cell>
          <cell r="D118" t="str">
            <v>(º API)</v>
          </cell>
          <cell r="E118" t="str">
            <v>LINA</v>
          </cell>
          <cell r="G118" t="str">
            <v>ENT.</v>
          </cell>
          <cell r="H118" t="str">
            <v>DUC.</v>
          </cell>
          <cell r="I118" t="str">
            <v>CION</v>
          </cell>
          <cell r="J118" t="str">
            <v>GASOD.</v>
          </cell>
          <cell r="K118" t="str">
            <v>PROC.</v>
          </cell>
          <cell r="L118" t="str">
            <v>BLES</v>
          </cell>
          <cell r="M118" t="str">
            <v>MC</v>
          </cell>
          <cell r="N118" t="str">
            <v>BUST.</v>
          </cell>
          <cell r="O118" t="str">
            <v>DUAL</v>
          </cell>
          <cell r="P118" t="str">
            <v>DO</v>
          </cell>
        </row>
        <row r="119">
          <cell r="A119" t="str">
            <v>ENE</v>
          </cell>
          <cell r="B119">
            <v>165054.59</v>
          </cell>
          <cell r="C119">
            <v>165054.59</v>
          </cell>
          <cell r="D119">
            <v>43.5</v>
          </cell>
          <cell r="E119">
            <v>0</v>
          </cell>
          <cell r="F119">
            <v>6107</v>
          </cell>
          <cell r="G119">
            <v>167717</v>
          </cell>
          <cell r="H119">
            <v>213859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20001</v>
          </cell>
          <cell r="O119">
            <v>0</v>
          </cell>
          <cell r="P119">
            <v>193858</v>
          </cell>
        </row>
        <row r="120">
          <cell r="A120" t="str">
            <v>FEB</v>
          </cell>
          <cell r="B120">
            <v>143126</v>
          </cell>
          <cell r="C120">
            <v>143126</v>
          </cell>
          <cell r="D120">
            <v>42.7</v>
          </cell>
          <cell r="E120">
            <v>0</v>
          </cell>
          <cell r="F120">
            <v>6750</v>
          </cell>
          <cell r="G120">
            <v>299817</v>
          </cell>
          <cell r="H120">
            <v>187466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12981</v>
          </cell>
          <cell r="O120">
            <v>0</v>
          </cell>
          <cell r="P120">
            <v>174485</v>
          </cell>
        </row>
        <row r="121">
          <cell r="A121" t="str">
            <v>MAR</v>
          </cell>
          <cell r="B121">
            <v>157038</v>
          </cell>
          <cell r="C121">
            <v>157038</v>
          </cell>
          <cell r="D121">
            <v>42.9</v>
          </cell>
          <cell r="E121">
            <v>0</v>
          </cell>
          <cell r="F121">
            <v>8999</v>
          </cell>
          <cell r="G121">
            <v>151568</v>
          </cell>
          <cell r="H121">
            <v>198189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7913</v>
          </cell>
          <cell r="O121">
            <v>0</v>
          </cell>
          <cell r="P121">
            <v>190276</v>
          </cell>
        </row>
        <row r="122">
          <cell r="A122" t="str">
            <v>ABR</v>
          </cell>
          <cell r="B122">
            <v>143645</v>
          </cell>
          <cell r="C122">
            <v>143645</v>
          </cell>
          <cell r="D122">
            <v>43</v>
          </cell>
          <cell r="E122">
            <v>0</v>
          </cell>
          <cell r="F122">
            <v>8973</v>
          </cell>
          <cell r="G122">
            <v>135387</v>
          </cell>
          <cell r="H122">
            <v>185772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15645</v>
          </cell>
          <cell r="O122">
            <v>0</v>
          </cell>
          <cell r="P122">
            <v>170127</v>
          </cell>
        </row>
        <row r="123">
          <cell r="A123" t="str">
            <v>MAY</v>
          </cell>
          <cell r="B123">
            <v>144922</v>
          </cell>
          <cell r="C123">
            <v>144922</v>
          </cell>
          <cell r="D123">
            <v>43</v>
          </cell>
          <cell r="E123">
            <v>0</v>
          </cell>
          <cell r="F123">
            <v>10171</v>
          </cell>
          <cell r="G123">
            <v>149682.44</v>
          </cell>
          <cell r="H123">
            <v>187431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17328</v>
          </cell>
          <cell r="O123">
            <v>0</v>
          </cell>
          <cell r="P123">
            <v>170103</v>
          </cell>
        </row>
        <row r="124">
          <cell r="A124" t="str">
            <v>JUN</v>
          </cell>
          <cell r="B124">
            <v>137351</v>
          </cell>
          <cell r="C124">
            <v>137351</v>
          </cell>
          <cell r="D124">
            <v>43.2</v>
          </cell>
          <cell r="E124">
            <v>0</v>
          </cell>
          <cell r="F124">
            <v>9779</v>
          </cell>
          <cell r="G124">
            <v>140454</v>
          </cell>
          <cell r="H124">
            <v>180538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17068</v>
          </cell>
          <cell r="O124">
            <v>0</v>
          </cell>
          <cell r="P124">
            <v>163470</v>
          </cell>
        </row>
        <row r="125">
          <cell r="A125" t="str">
            <v>JUL</v>
          </cell>
          <cell r="B125">
            <v>138879</v>
          </cell>
          <cell r="C125">
            <v>138879</v>
          </cell>
          <cell r="D125">
            <v>43</v>
          </cell>
          <cell r="E125">
            <v>0</v>
          </cell>
          <cell r="F125">
            <v>10013</v>
          </cell>
          <cell r="G125">
            <v>129059.75</v>
          </cell>
          <cell r="H125">
            <v>181322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17434</v>
          </cell>
          <cell r="O125">
            <v>0</v>
          </cell>
          <cell r="P125">
            <v>163888</v>
          </cell>
        </row>
        <row r="126">
          <cell r="A126" t="str">
            <v>AGO</v>
          </cell>
          <cell r="B126">
            <v>132394.32</v>
          </cell>
          <cell r="C126">
            <v>132394.32</v>
          </cell>
          <cell r="D126">
            <v>43.07</v>
          </cell>
          <cell r="E126">
            <v>0</v>
          </cell>
          <cell r="F126">
            <v>9398.4</v>
          </cell>
          <cell r="G126">
            <v>131507.81</v>
          </cell>
          <cell r="H126">
            <v>175771.95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17805</v>
          </cell>
          <cell r="O126">
            <v>0</v>
          </cell>
          <cell r="P126">
            <v>157966.95000000001</v>
          </cell>
        </row>
        <row r="127">
          <cell r="A127" t="str">
            <v>SEP</v>
          </cell>
          <cell r="B127">
            <v>121221.36</v>
          </cell>
          <cell r="C127">
            <v>121221.36</v>
          </cell>
          <cell r="D127">
            <v>43</v>
          </cell>
          <cell r="E127">
            <v>0</v>
          </cell>
          <cell r="F127">
            <v>7957.61</v>
          </cell>
          <cell r="G127">
            <v>101488.6</v>
          </cell>
          <cell r="H127">
            <v>158523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14955</v>
          </cell>
          <cell r="O127">
            <v>0</v>
          </cell>
          <cell r="P127">
            <v>143568</v>
          </cell>
        </row>
        <row r="128">
          <cell r="A128" t="str">
            <v>OCT</v>
          </cell>
          <cell r="B128">
            <v>100805.52</v>
          </cell>
          <cell r="C128">
            <v>100805.52</v>
          </cell>
          <cell r="D128">
            <v>42.9</v>
          </cell>
          <cell r="E128">
            <v>0</v>
          </cell>
          <cell r="F128">
            <v>8773.41</v>
          </cell>
          <cell r="G128">
            <v>121031.91</v>
          </cell>
          <cell r="H128">
            <v>125744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11551</v>
          </cell>
          <cell r="O128">
            <v>0</v>
          </cell>
          <cell r="P128">
            <v>114193</v>
          </cell>
        </row>
        <row r="129">
          <cell r="A129" t="str">
            <v>NOV</v>
          </cell>
          <cell r="B129">
            <v>130600.03</v>
          </cell>
          <cell r="C129">
            <v>130600.03</v>
          </cell>
          <cell r="D129">
            <v>42.6</v>
          </cell>
          <cell r="E129">
            <v>0</v>
          </cell>
          <cell r="F129">
            <v>8552.27</v>
          </cell>
          <cell r="G129">
            <v>135599.18</v>
          </cell>
          <cell r="H129">
            <v>142269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15519</v>
          </cell>
          <cell r="O129">
            <v>0</v>
          </cell>
          <cell r="P129">
            <v>126750</v>
          </cell>
        </row>
        <row r="130">
          <cell r="A130" t="str">
            <v>DIC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142269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15519</v>
          </cell>
          <cell r="O130">
            <v>0</v>
          </cell>
          <cell r="P130">
            <v>126750</v>
          </cell>
        </row>
        <row r="131">
          <cell r="A131" t="str">
            <v>TOTAL</v>
          </cell>
          <cell r="B131">
            <v>1515036.82</v>
          </cell>
          <cell r="C131">
            <v>1515036.82</v>
          </cell>
          <cell r="D131">
            <v>39.405833333333334</v>
          </cell>
          <cell r="E131">
            <v>0</v>
          </cell>
          <cell r="F131">
            <v>95473.69</v>
          </cell>
          <cell r="G131">
            <v>1663312.69</v>
          </cell>
          <cell r="H131">
            <v>2079153.95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183719</v>
          </cell>
          <cell r="O131">
            <v>0</v>
          </cell>
          <cell r="P131">
            <v>1895434.95</v>
          </cell>
        </row>
        <row r="133">
          <cell r="A133" t="str">
            <v>SUBUBI   -   BLOQUE BAJO</v>
          </cell>
        </row>
        <row r="134">
          <cell r="B134" t="str">
            <v>L I Q U I D O S  EN BBLS</v>
          </cell>
          <cell r="H134" t="str">
            <v>G A S    EN    MPC</v>
          </cell>
        </row>
        <row r="135">
          <cell r="A135" t="str">
            <v>MES</v>
          </cell>
          <cell r="B135" t="str">
            <v>PRO-</v>
          </cell>
          <cell r="C135" t="str">
            <v>PET.</v>
          </cell>
          <cell r="D135" t="str">
            <v>DENS.</v>
          </cell>
          <cell r="E135" t="str">
            <v>GASO-</v>
          </cell>
          <cell r="F135" t="str">
            <v>AGUA</v>
          </cell>
          <cell r="G135" t="str">
            <v>PET.</v>
          </cell>
          <cell r="H135" t="str">
            <v>PRO-</v>
          </cell>
          <cell r="I135" t="str">
            <v>INYEC-</v>
          </cell>
          <cell r="J135" t="str">
            <v xml:space="preserve">ENT. </v>
          </cell>
          <cell r="K135" t="str">
            <v>ENT.</v>
          </cell>
          <cell r="L135" t="str">
            <v>LICUA-</v>
          </cell>
          <cell r="M135" t="str">
            <v>GLP</v>
          </cell>
          <cell r="N135" t="str">
            <v>COM-</v>
          </cell>
          <cell r="O135" t="str">
            <v>RESI-</v>
          </cell>
          <cell r="P135" t="str">
            <v>QUEMA-</v>
          </cell>
        </row>
        <row r="136">
          <cell r="B136" t="str">
            <v>DUC.</v>
          </cell>
          <cell r="C136" t="str">
            <v>COND.</v>
          </cell>
          <cell r="D136" t="str">
            <v>(º API)</v>
          </cell>
          <cell r="E136" t="str">
            <v>LINA</v>
          </cell>
          <cell r="G136" t="str">
            <v>ENT.</v>
          </cell>
          <cell r="H136" t="str">
            <v>DUC.</v>
          </cell>
          <cell r="I136" t="str">
            <v>CION</v>
          </cell>
          <cell r="J136" t="str">
            <v>GASOD.</v>
          </cell>
          <cell r="K136" t="str">
            <v>PROC.</v>
          </cell>
          <cell r="L136" t="str">
            <v>BLES</v>
          </cell>
          <cell r="M136" t="str">
            <v>MC</v>
          </cell>
          <cell r="N136" t="str">
            <v>BUST.</v>
          </cell>
          <cell r="O136" t="str">
            <v>DUAL</v>
          </cell>
          <cell r="P136" t="str">
            <v>DO</v>
          </cell>
        </row>
        <row r="137">
          <cell r="A137" t="str">
            <v>ENE</v>
          </cell>
          <cell r="B137">
            <v>23177</v>
          </cell>
          <cell r="C137">
            <v>23177</v>
          </cell>
          <cell r="D137">
            <v>44.4</v>
          </cell>
          <cell r="E137">
            <v>0</v>
          </cell>
          <cell r="F137">
            <v>102</v>
          </cell>
          <cell r="G137">
            <v>23177</v>
          </cell>
          <cell r="H137">
            <v>63990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63990</v>
          </cell>
        </row>
        <row r="138">
          <cell r="A138" t="str">
            <v>FEB</v>
          </cell>
          <cell r="B138">
            <v>20512</v>
          </cell>
          <cell r="C138">
            <v>20512</v>
          </cell>
          <cell r="D138">
            <v>44.4</v>
          </cell>
          <cell r="E138">
            <v>0</v>
          </cell>
          <cell r="F138">
            <v>650</v>
          </cell>
          <cell r="G138">
            <v>20512</v>
          </cell>
          <cell r="H138">
            <v>60141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3657</v>
          </cell>
          <cell r="O138">
            <v>0</v>
          </cell>
          <cell r="P138">
            <v>56484</v>
          </cell>
        </row>
        <row r="139">
          <cell r="A139" t="str">
            <v>MAR</v>
          </cell>
          <cell r="B139">
            <v>21974</v>
          </cell>
          <cell r="C139">
            <v>21974</v>
          </cell>
          <cell r="D139">
            <v>42.1</v>
          </cell>
          <cell r="E139">
            <v>0</v>
          </cell>
          <cell r="F139">
            <v>711</v>
          </cell>
          <cell r="G139">
            <v>21974</v>
          </cell>
          <cell r="H139">
            <v>61857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1395</v>
          </cell>
          <cell r="O139">
            <v>0</v>
          </cell>
          <cell r="P139">
            <v>60462</v>
          </cell>
        </row>
        <row r="140">
          <cell r="A140" t="str">
            <v>ABR</v>
          </cell>
          <cell r="B140">
            <v>19808</v>
          </cell>
          <cell r="C140">
            <v>19808</v>
          </cell>
          <cell r="D140">
            <v>42.4</v>
          </cell>
          <cell r="E140">
            <v>0</v>
          </cell>
          <cell r="F140">
            <v>280</v>
          </cell>
          <cell r="G140">
            <v>19808</v>
          </cell>
          <cell r="H140">
            <v>57246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4643</v>
          </cell>
          <cell r="O140">
            <v>0</v>
          </cell>
          <cell r="P140">
            <v>52603</v>
          </cell>
        </row>
        <row r="141">
          <cell r="A141" t="str">
            <v>MAY</v>
          </cell>
          <cell r="B141">
            <v>19996</v>
          </cell>
          <cell r="C141">
            <v>19996</v>
          </cell>
          <cell r="D141">
            <v>42.6</v>
          </cell>
          <cell r="E141">
            <v>0</v>
          </cell>
          <cell r="F141">
            <v>407</v>
          </cell>
          <cell r="G141">
            <v>19614.099999999999</v>
          </cell>
          <cell r="H141">
            <v>56999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5149</v>
          </cell>
          <cell r="O141">
            <v>0</v>
          </cell>
          <cell r="P141">
            <v>51850</v>
          </cell>
        </row>
        <row r="142">
          <cell r="A142" t="str">
            <v>JUN</v>
          </cell>
          <cell r="B142">
            <v>18683</v>
          </cell>
          <cell r="C142">
            <v>18683</v>
          </cell>
          <cell r="D142">
            <v>42.7</v>
          </cell>
          <cell r="E142">
            <v>0</v>
          </cell>
          <cell r="F142">
            <v>324</v>
          </cell>
          <cell r="G142">
            <v>18683</v>
          </cell>
          <cell r="H142">
            <v>50374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4613</v>
          </cell>
          <cell r="O142">
            <v>0</v>
          </cell>
          <cell r="P142">
            <v>45761</v>
          </cell>
        </row>
        <row r="143">
          <cell r="A143" t="str">
            <v>JUL</v>
          </cell>
          <cell r="B143">
            <v>18686</v>
          </cell>
          <cell r="C143">
            <v>18686</v>
          </cell>
          <cell r="D143">
            <v>43.2</v>
          </cell>
          <cell r="E143">
            <v>0</v>
          </cell>
          <cell r="F143">
            <v>341</v>
          </cell>
          <cell r="G143">
            <v>17157</v>
          </cell>
          <cell r="H143">
            <v>51203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4840</v>
          </cell>
          <cell r="O143">
            <v>0</v>
          </cell>
          <cell r="P143">
            <v>46363</v>
          </cell>
        </row>
        <row r="144">
          <cell r="A144" t="str">
            <v>AGO</v>
          </cell>
          <cell r="B144">
            <v>17295.48</v>
          </cell>
          <cell r="C144">
            <v>17295.48</v>
          </cell>
          <cell r="D144">
            <v>43.31</v>
          </cell>
          <cell r="E144">
            <v>0</v>
          </cell>
          <cell r="F144">
            <v>340.58</v>
          </cell>
          <cell r="G144">
            <v>17293.25</v>
          </cell>
          <cell r="H144">
            <v>47466.05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4709</v>
          </cell>
          <cell r="O144">
            <v>0</v>
          </cell>
          <cell r="P144">
            <v>42757.05</v>
          </cell>
        </row>
        <row r="145">
          <cell r="A145" t="str">
            <v>SEP</v>
          </cell>
          <cell r="B145">
            <v>18308.02</v>
          </cell>
          <cell r="C145">
            <v>18308.02</v>
          </cell>
          <cell r="D145">
            <v>42.8</v>
          </cell>
          <cell r="E145">
            <v>0</v>
          </cell>
          <cell r="F145">
            <v>432.39</v>
          </cell>
          <cell r="G145">
            <v>17682.330000000002</v>
          </cell>
          <cell r="H145">
            <v>46533.33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4377</v>
          </cell>
          <cell r="O145">
            <v>0</v>
          </cell>
          <cell r="P145">
            <v>42156.33</v>
          </cell>
        </row>
        <row r="146">
          <cell r="A146" t="str">
            <v>OCT</v>
          </cell>
          <cell r="B146">
            <v>17364.61</v>
          </cell>
          <cell r="C146">
            <v>17364.61</v>
          </cell>
          <cell r="D146">
            <v>43</v>
          </cell>
          <cell r="E146">
            <v>0</v>
          </cell>
          <cell r="F146">
            <v>366.65</v>
          </cell>
          <cell r="G146">
            <v>17727.97</v>
          </cell>
          <cell r="H146">
            <v>50197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4798</v>
          </cell>
          <cell r="O146">
            <v>0</v>
          </cell>
          <cell r="P146">
            <v>45399</v>
          </cell>
        </row>
        <row r="147">
          <cell r="A147" t="str">
            <v>NOV</v>
          </cell>
          <cell r="B147">
            <v>16193.97</v>
          </cell>
          <cell r="C147">
            <v>16193.97</v>
          </cell>
          <cell r="D147">
            <v>42.6</v>
          </cell>
          <cell r="E147">
            <v>0</v>
          </cell>
          <cell r="F147">
            <v>412.73</v>
          </cell>
          <cell r="G147">
            <v>17105.25</v>
          </cell>
          <cell r="H147">
            <v>41752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4183</v>
          </cell>
          <cell r="O147">
            <v>0</v>
          </cell>
          <cell r="P147">
            <v>37569</v>
          </cell>
        </row>
        <row r="148">
          <cell r="A148" t="str">
            <v>DIC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41752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4183</v>
          </cell>
          <cell r="O148">
            <v>0</v>
          </cell>
          <cell r="P148">
            <v>37569</v>
          </cell>
        </row>
        <row r="149">
          <cell r="A149" t="str">
            <v>TOTAL</v>
          </cell>
          <cell r="B149">
            <v>211998.07999999999</v>
          </cell>
          <cell r="C149">
            <v>211998.07999999999</v>
          </cell>
          <cell r="D149">
            <v>39.459166666666668</v>
          </cell>
          <cell r="E149">
            <v>0</v>
          </cell>
          <cell r="F149">
            <v>4367.3500000000004</v>
          </cell>
          <cell r="G149">
            <v>210733.9</v>
          </cell>
          <cell r="H149">
            <v>629510.38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46547</v>
          </cell>
          <cell r="O149">
            <v>0</v>
          </cell>
          <cell r="P149">
            <v>582963.38</v>
          </cell>
        </row>
        <row r="151">
          <cell r="H151" t="str">
            <v>PEREZ   COMPANC  S. A.</v>
          </cell>
        </row>
        <row r="152">
          <cell r="A152" t="str">
            <v>CARANDA   -   CAR (E)</v>
          </cell>
        </row>
        <row r="153">
          <cell r="B153" t="str">
            <v>L I Q U I D O S  EN BBLS</v>
          </cell>
          <cell r="H153" t="str">
            <v>G A S    EN    MPC</v>
          </cell>
        </row>
        <row r="154">
          <cell r="A154" t="str">
            <v>MES</v>
          </cell>
          <cell r="B154" t="str">
            <v>PRO-</v>
          </cell>
          <cell r="C154" t="str">
            <v>PET.</v>
          </cell>
          <cell r="D154" t="str">
            <v>DENS.</v>
          </cell>
          <cell r="E154" t="str">
            <v>GASO-</v>
          </cell>
          <cell r="F154" t="str">
            <v>AGUA</v>
          </cell>
          <cell r="G154" t="str">
            <v>PET.</v>
          </cell>
          <cell r="H154" t="str">
            <v>PRO-</v>
          </cell>
          <cell r="I154" t="str">
            <v>INYEC-</v>
          </cell>
          <cell r="J154" t="str">
            <v xml:space="preserve">ENT. </v>
          </cell>
          <cell r="K154" t="str">
            <v>ENT.</v>
          </cell>
          <cell r="L154" t="str">
            <v>LICUA-</v>
          </cell>
          <cell r="M154" t="str">
            <v>GLP</v>
          </cell>
          <cell r="N154" t="str">
            <v>COM-</v>
          </cell>
          <cell r="O154" t="str">
            <v>RESI-</v>
          </cell>
          <cell r="P154" t="str">
            <v>QUEMA-</v>
          </cell>
        </row>
        <row r="155">
          <cell r="B155" t="str">
            <v>DUC.</v>
          </cell>
          <cell r="C155" t="str">
            <v>COND.</v>
          </cell>
          <cell r="D155" t="str">
            <v>(º API)</v>
          </cell>
          <cell r="E155" t="str">
            <v>LINA</v>
          </cell>
          <cell r="G155" t="str">
            <v>ENT.</v>
          </cell>
          <cell r="H155" t="str">
            <v>DUC.</v>
          </cell>
          <cell r="I155" t="str">
            <v>CION</v>
          </cell>
          <cell r="J155" t="str">
            <v>GASOD.</v>
          </cell>
          <cell r="K155" t="str">
            <v>PROC.</v>
          </cell>
          <cell r="L155" t="str">
            <v>BLES</v>
          </cell>
          <cell r="M155" t="str">
            <v>MC</v>
          </cell>
          <cell r="N155" t="str">
            <v>BUST.</v>
          </cell>
          <cell r="O155" t="str">
            <v>DUAL</v>
          </cell>
          <cell r="P155" t="str">
            <v>DO</v>
          </cell>
        </row>
        <row r="156">
          <cell r="A156" t="str">
            <v>ENE</v>
          </cell>
          <cell r="B156">
            <v>8933.0400000000009</v>
          </cell>
          <cell r="C156">
            <v>3494</v>
          </cell>
          <cell r="D156">
            <v>55.1</v>
          </cell>
          <cell r="E156">
            <v>5439.04</v>
          </cell>
          <cell r="F156">
            <v>2776</v>
          </cell>
          <cell r="G156">
            <v>3507</v>
          </cell>
          <cell r="H156">
            <v>694152</v>
          </cell>
          <cell r="I156">
            <v>0</v>
          </cell>
          <cell r="J156">
            <v>654280</v>
          </cell>
          <cell r="K156">
            <v>0</v>
          </cell>
          <cell r="L156">
            <v>0</v>
          </cell>
          <cell r="M156">
            <v>3246.2968000000001</v>
          </cell>
          <cell r="N156">
            <v>20502</v>
          </cell>
          <cell r="O156">
            <v>618887</v>
          </cell>
          <cell r="P156">
            <v>19370</v>
          </cell>
        </row>
        <row r="157">
          <cell r="A157" t="str">
            <v>FEB</v>
          </cell>
          <cell r="B157">
            <v>7728.06</v>
          </cell>
          <cell r="C157">
            <v>3376</v>
          </cell>
          <cell r="D157">
            <v>55.1</v>
          </cell>
          <cell r="E157">
            <v>4352.0600000000004</v>
          </cell>
          <cell r="F157">
            <v>2776</v>
          </cell>
          <cell r="G157">
            <v>3366</v>
          </cell>
          <cell r="H157">
            <v>587894</v>
          </cell>
          <cell r="I157">
            <v>0</v>
          </cell>
          <cell r="J157">
            <v>527889</v>
          </cell>
          <cell r="K157">
            <v>0</v>
          </cell>
          <cell r="L157">
            <v>28985</v>
          </cell>
          <cell r="M157">
            <v>2672.15</v>
          </cell>
          <cell r="N157">
            <v>19930</v>
          </cell>
          <cell r="O157">
            <v>498904</v>
          </cell>
          <cell r="P157">
            <v>11090</v>
          </cell>
        </row>
        <row r="158">
          <cell r="A158" t="str">
            <v>MAR</v>
          </cell>
          <cell r="B158">
            <v>6295.71</v>
          </cell>
          <cell r="C158">
            <v>3110</v>
          </cell>
          <cell r="D158">
            <v>55.1</v>
          </cell>
          <cell r="E158">
            <v>3185.71</v>
          </cell>
          <cell r="F158">
            <v>2547</v>
          </cell>
          <cell r="G158">
            <v>2238</v>
          </cell>
          <cell r="H158">
            <v>469926</v>
          </cell>
          <cell r="I158">
            <v>0</v>
          </cell>
          <cell r="J158">
            <v>414780</v>
          </cell>
          <cell r="K158">
            <v>0</v>
          </cell>
          <cell r="L158">
            <v>22656</v>
          </cell>
          <cell r="M158">
            <v>2111.6999999999998</v>
          </cell>
          <cell r="N158">
            <v>15840</v>
          </cell>
          <cell r="O158">
            <v>392124</v>
          </cell>
          <cell r="P158">
            <v>16650</v>
          </cell>
        </row>
        <row r="159">
          <cell r="A159" t="str">
            <v>ABR</v>
          </cell>
          <cell r="B159">
            <v>7225.1900000000005</v>
          </cell>
          <cell r="C159">
            <v>3655</v>
          </cell>
          <cell r="D159">
            <v>56</v>
          </cell>
          <cell r="E159">
            <v>3570.19</v>
          </cell>
          <cell r="F159">
            <v>2257</v>
          </cell>
          <cell r="G159">
            <v>3700</v>
          </cell>
          <cell r="H159">
            <v>549242</v>
          </cell>
          <cell r="I159">
            <v>0</v>
          </cell>
          <cell r="J159">
            <v>491690</v>
          </cell>
          <cell r="K159">
            <v>0</v>
          </cell>
          <cell r="L159">
            <v>26902</v>
          </cell>
          <cell r="M159">
            <v>2529.6659500000001</v>
          </cell>
          <cell r="N159">
            <v>19460</v>
          </cell>
          <cell r="O159">
            <v>464788</v>
          </cell>
          <cell r="P159">
            <v>11190</v>
          </cell>
        </row>
        <row r="160">
          <cell r="A160" t="str">
            <v>MAY</v>
          </cell>
          <cell r="B160">
            <v>10255.200000000001</v>
          </cell>
          <cell r="C160">
            <v>5187</v>
          </cell>
          <cell r="D160">
            <v>59.1</v>
          </cell>
          <cell r="E160">
            <v>5068.2</v>
          </cell>
          <cell r="F160">
            <v>2351</v>
          </cell>
          <cell r="G160">
            <v>5183</v>
          </cell>
          <cell r="H160">
            <v>707749</v>
          </cell>
          <cell r="I160">
            <v>0</v>
          </cell>
          <cell r="J160">
            <v>627890</v>
          </cell>
          <cell r="K160">
            <v>0</v>
          </cell>
          <cell r="L160">
            <v>34729</v>
          </cell>
          <cell r="M160">
            <v>3226.5797299999999</v>
          </cell>
          <cell r="N160">
            <v>22260</v>
          </cell>
          <cell r="O160">
            <v>593161</v>
          </cell>
          <cell r="P160">
            <v>22870</v>
          </cell>
        </row>
        <row r="161">
          <cell r="A161" t="str">
            <v>JUN</v>
          </cell>
          <cell r="B161">
            <v>10661.57</v>
          </cell>
          <cell r="C161">
            <v>5658</v>
          </cell>
          <cell r="D161">
            <v>60.4</v>
          </cell>
          <cell r="E161">
            <v>5003.57</v>
          </cell>
          <cell r="F161">
            <v>2324</v>
          </cell>
          <cell r="G161">
            <v>5636</v>
          </cell>
          <cell r="H161">
            <v>712941</v>
          </cell>
          <cell r="I161">
            <v>0</v>
          </cell>
          <cell r="J161">
            <v>641330</v>
          </cell>
          <cell r="K161">
            <v>0</v>
          </cell>
          <cell r="L161">
            <v>34981</v>
          </cell>
          <cell r="M161">
            <v>3258.7709500000001</v>
          </cell>
          <cell r="N161">
            <v>25550</v>
          </cell>
          <cell r="O161">
            <v>606349</v>
          </cell>
          <cell r="P161">
            <v>11080</v>
          </cell>
        </row>
        <row r="162">
          <cell r="A162" t="str">
            <v>JUL</v>
          </cell>
          <cell r="B162">
            <v>10508.82</v>
          </cell>
          <cell r="C162">
            <v>5231</v>
          </cell>
          <cell r="D162">
            <v>58.3</v>
          </cell>
          <cell r="E162">
            <v>5277.82</v>
          </cell>
          <cell r="F162">
            <v>2510</v>
          </cell>
          <cell r="G162">
            <v>3871</v>
          </cell>
          <cell r="H162">
            <v>736995</v>
          </cell>
          <cell r="I162">
            <v>0</v>
          </cell>
          <cell r="J162">
            <v>653860</v>
          </cell>
          <cell r="K162">
            <v>0</v>
          </cell>
          <cell r="L162">
            <v>36165</v>
          </cell>
          <cell r="M162">
            <v>3360.0334800000001</v>
          </cell>
          <cell r="N162">
            <v>26340</v>
          </cell>
          <cell r="O162">
            <v>617695</v>
          </cell>
          <cell r="P162">
            <v>20630</v>
          </cell>
        </row>
        <row r="163">
          <cell r="A163" t="str">
            <v>AGO</v>
          </cell>
          <cell r="B163">
            <v>10167.84</v>
          </cell>
          <cell r="C163">
            <v>5068</v>
          </cell>
          <cell r="D163">
            <v>59.1</v>
          </cell>
          <cell r="E163">
            <v>5099.84</v>
          </cell>
          <cell r="F163">
            <v>2161</v>
          </cell>
          <cell r="G163">
            <v>6427</v>
          </cell>
          <cell r="H163">
            <v>745816</v>
          </cell>
          <cell r="I163">
            <v>0</v>
          </cell>
          <cell r="J163">
            <v>663780</v>
          </cell>
          <cell r="K163">
            <v>0</v>
          </cell>
          <cell r="L163">
            <v>36916</v>
          </cell>
          <cell r="M163">
            <v>3450.7515600000002</v>
          </cell>
          <cell r="N163">
            <v>26000</v>
          </cell>
          <cell r="O163">
            <v>626864</v>
          </cell>
          <cell r="P163">
            <v>19120</v>
          </cell>
        </row>
        <row r="164">
          <cell r="A164" t="str">
            <v>SEP</v>
          </cell>
          <cell r="B164">
            <v>9639.880000000001</v>
          </cell>
          <cell r="C164">
            <v>4605</v>
          </cell>
          <cell r="D164">
            <v>59.2</v>
          </cell>
          <cell r="E164">
            <v>5034.88</v>
          </cell>
          <cell r="F164">
            <v>1860</v>
          </cell>
          <cell r="G164">
            <v>5552</v>
          </cell>
          <cell r="H164">
            <v>718606</v>
          </cell>
          <cell r="I164">
            <v>0</v>
          </cell>
          <cell r="J164">
            <v>641160</v>
          </cell>
          <cell r="K164">
            <v>0</v>
          </cell>
          <cell r="L164">
            <v>33926</v>
          </cell>
          <cell r="M164">
            <v>3141.84</v>
          </cell>
          <cell r="N164">
            <v>25240</v>
          </cell>
          <cell r="O164">
            <v>607234</v>
          </cell>
          <cell r="P164">
            <v>18280</v>
          </cell>
        </row>
        <row r="165">
          <cell r="A165" t="str">
            <v>OCT</v>
          </cell>
          <cell r="B165">
            <v>7618.74</v>
          </cell>
          <cell r="C165">
            <v>3500</v>
          </cell>
          <cell r="D165">
            <v>55.1</v>
          </cell>
          <cell r="E165">
            <v>4118.74</v>
          </cell>
          <cell r="F165">
            <v>2351</v>
          </cell>
          <cell r="G165">
            <v>4593</v>
          </cell>
          <cell r="H165">
            <v>676324</v>
          </cell>
          <cell r="I165">
            <v>0</v>
          </cell>
          <cell r="J165">
            <v>549470</v>
          </cell>
          <cell r="K165">
            <v>0</v>
          </cell>
          <cell r="L165">
            <v>29264</v>
          </cell>
          <cell r="M165">
            <v>2725.49</v>
          </cell>
          <cell r="N165">
            <v>21740</v>
          </cell>
          <cell r="O165">
            <v>520206</v>
          </cell>
          <cell r="P165">
            <v>75850</v>
          </cell>
        </row>
        <row r="166">
          <cell r="A166" t="str">
            <v>NOV</v>
          </cell>
          <cell r="B166">
            <v>10389.01</v>
          </cell>
          <cell r="C166">
            <v>3900</v>
          </cell>
          <cell r="D166">
            <v>56.2</v>
          </cell>
          <cell r="E166">
            <v>6489.01</v>
          </cell>
          <cell r="F166">
            <v>3910</v>
          </cell>
          <cell r="G166">
            <v>4391</v>
          </cell>
          <cell r="H166">
            <v>686050</v>
          </cell>
          <cell r="I166">
            <v>0</v>
          </cell>
          <cell r="J166">
            <v>605660</v>
          </cell>
          <cell r="K166">
            <v>0</v>
          </cell>
          <cell r="L166">
            <v>33150</v>
          </cell>
          <cell r="M166">
            <v>2895.15</v>
          </cell>
          <cell r="N166">
            <v>23730</v>
          </cell>
          <cell r="O166">
            <v>572510</v>
          </cell>
          <cell r="P166">
            <v>23510</v>
          </cell>
        </row>
        <row r="167">
          <cell r="A167" t="str">
            <v>DIC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686050</v>
          </cell>
          <cell r="I167">
            <v>0</v>
          </cell>
          <cell r="J167">
            <v>605660</v>
          </cell>
          <cell r="K167">
            <v>0</v>
          </cell>
          <cell r="L167">
            <v>33150</v>
          </cell>
          <cell r="M167">
            <v>2895.15</v>
          </cell>
          <cell r="N167">
            <v>23730</v>
          </cell>
          <cell r="O167">
            <v>572510</v>
          </cell>
          <cell r="P167">
            <v>23510</v>
          </cell>
        </row>
        <row r="168">
          <cell r="A168" t="str">
            <v>TOTAL</v>
          </cell>
          <cell r="B168">
            <v>99423.06</v>
          </cell>
          <cell r="C168">
            <v>46784</v>
          </cell>
          <cell r="D168">
            <v>52.39166666666668</v>
          </cell>
          <cell r="E168">
            <v>52639.06</v>
          </cell>
          <cell r="F168">
            <v>27823</v>
          </cell>
          <cell r="G168">
            <v>48464</v>
          </cell>
          <cell r="H168">
            <v>7971745</v>
          </cell>
          <cell r="I168">
            <v>0</v>
          </cell>
          <cell r="J168">
            <v>7077449</v>
          </cell>
          <cell r="K168">
            <v>0</v>
          </cell>
          <cell r="L168">
            <v>350824</v>
          </cell>
          <cell r="M168">
            <v>35513.57847</v>
          </cell>
          <cell r="N168">
            <v>270322</v>
          </cell>
          <cell r="O168">
            <v>6691232</v>
          </cell>
          <cell r="P168">
            <v>273150</v>
          </cell>
        </row>
        <row r="170">
          <cell r="A170" t="str">
            <v>COLPA   -   CLP (E)</v>
          </cell>
        </row>
        <row r="171">
          <cell r="B171" t="str">
            <v>L I Q U I D O S  EN BBLS</v>
          </cell>
          <cell r="H171" t="str">
            <v>G A S    EN    MPC</v>
          </cell>
        </row>
        <row r="172">
          <cell r="A172" t="str">
            <v>MES</v>
          </cell>
          <cell r="B172" t="str">
            <v>PRO-</v>
          </cell>
          <cell r="C172" t="str">
            <v>PET.</v>
          </cell>
          <cell r="D172" t="str">
            <v>DENS.</v>
          </cell>
          <cell r="E172" t="str">
            <v>GASO-</v>
          </cell>
          <cell r="F172" t="str">
            <v>AGUA</v>
          </cell>
          <cell r="G172" t="str">
            <v>PET.</v>
          </cell>
          <cell r="H172" t="str">
            <v>PRO-</v>
          </cell>
          <cell r="I172" t="str">
            <v>INYEC-</v>
          </cell>
          <cell r="J172" t="str">
            <v xml:space="preserve">ENT. </v>
          </cell>
          <cell r="K172" t="str">
            <v>ENT.</v>
          </cell>
          <cell r="L172" t="str">
            <v>LICUA-</v>
          </cell>
          <cell r="M172" t="str">
            <v>GLP</v>
          </cell>
          <cell r="N172" t="str">
            <v>COM-</v>
          </cell>
          <cell r="O172" t="str">
            <v>RESI-</v>
          </cell>
          <cell r="P172" t="str">
            <v>QUEMA-</v>
          </cell>
        </row>
        <row r="173">
          <cell r="B173" t="str">
            <v>DUC.</v>
          </cell>
          <cell r="C173" t="str">
            <v>COND.</v>
          </cell>
          <cell r="D173" t="str">
            <v>(º API)</v>
          </cell>
          <cell r="E173" t="str">
            <v>LINA</v>
          </cell>
          <cell r="G173" t="str">
            <v>ENT.</v>
          </cell>
          <cell r="H173" t="str">
            <v>DUC.</v>
          </cell>
          <cell r="I173" t="str">
            <v>CION</v>
          </cell>
          <cell r="J173" t="str">
            <v>GASOD.</v>
          </cell>
          <cell r="K173" t="str">
            <v>PROC.</v>
          </cell>
          <cell r="L173" t="str">
            <v>BLES</v>
          </cell>
          <cell r="M173" t="str">
            <v>MC</v>
          </cell>
          <cell r="N173" t="str">
            <v>BUST.</v>
          </cell>
          <cell r="O173" t="str">
            <v>DUAL</v>
          </cell>
          <cell r="P173" t="str">
            <v>DO</v>
          </cell>
        </row>
        <row r="174">
          <cell r="A174" t="str">
            <v>ENE</v>
          </cell>
          <cell r="B174">
            <v>6140.94</v>
          </cell>
          <cell r="C174">
            <v>5822</v>
          </cell>
          <cell r="D174">
            <v>56.1</v>
          </cell>
          <cell r="E174">
            <v>318.94</v>
          </cell>
          <cell r="F174">
            <v>4154</v>
          </cell>
          <cell r="G174">
            <v>5863</v>
          </cell>
          <cell r="H174">
            <v>204411</v>
          </cell>
          <cell r="I174">
            <v>0</v>
          </cell>
          <cell r="J174">
            <v>48392</v>
          </cell>
          <cell r="K174">
            <v>0</v>
          </cell>
          <cell r="L174">
            <v>1654</v>
          </cell>
          <cell r="M174">
            <v>92.937479999999994</v>
          </cell>
          <cell r="N174">
            <v>22310</v>
          </cell>
          <cell r="O174">
            <v>0</v>
          </cell>
          <cell r="P174">
            <v>132055</v>
          </cell>
        </row>
        <row r="175">
          <cell r="A175" t="str">
            <v>FEB</v>
          </cell>
          <cell r="B175">
            <v>5455.37</v>
          </cell>
          <cell r="C175">
            <v>4958</v>
          </cell>
          <cell r="D175">
            <v>54</v>
          </cell>
          <cell r="E175">
            <v>497.37</v>
          </cell>
          <cell r="F175">
            <v>3732</v>
          </cell>
          <cell r="G175">
            <v>4941</v>
          </cell>
          <cell r="H175">
            <v>208814</v>
          </cell>
          <cell r="I175">
            <v>0</v>
          </cell>
          <cell r="J175">
            <v>148518</v>
          </cell>
          <cell r="K175">
            <v>0</v>
          </cell>
          <cell r="L175">
            <v>1819</v>
          </cell>
          <cell r="M175">
            <v>86.441999999999993</v>
          </cell>
          <cell r="N175">
            <v>12033</v>
          </cell>
          <cell r="O175">
            <v>0</v>
          </cell>
          <cell r="P175">
            <v>46444</v>
          </cell>
        </row>
        <row r="176">
          <cell r="A176" t="str">
            <v>MAR</v>
          </cell>
          <cell r="B176">
            <v>6872.54</v>
          </cell>
          <cell r="C176">
            <v>5856</v>
          </cell>
          <cell r="D176">
            <v>54</v>
          </cell>
          <cell r="E176">
            <v>1016.54</v>
          </cell>
          <cell r="F176">
            <v>3949</v>
          </cell>
          <cell r="G176">
            <v>5844</v>
          </cell>
          <cell r="H176">
            <v>307350</v>
          </cell>
          <cell r="I176">
            <v>0</v>
          </cell>
          <cell r="J176">
            <v>266112</v>
          </cell>
          <cell r="K176">
            <v>0</v>
          </cell>
          <cell r="L176">
            <v>3870</v>
          </cell>
          <cell r="M176">
            <v>248.97</v>
          </cell>
          <cell r="N176">
            <v>12190</v>
          </cell>
          <cell r="O176">
            <v>0</v>
          </cell>
          <cell r="P176">
            <v>25178</v>
          </cell>
        </row>
        <row r="177">
          <cell r="A177" t="str">
            <v>ABR</v>
          </cell>
          <cell r="B177">
            <v>7293.55</v>
          </cell>
          <cell r="C177">
            <v>5320</v>
          </cell>
          <cell r="D177">
            <v>54.8</v>
          </cell>
          <cell r="E177">
            <v>1973.55</v>
          </cell>
          <cell r="F177">
            <v>3738</v>
          </cell>
          <cell r="G177">
            <v>5190</v>
          </cell>
          <cell r="H177">
            <v>269860</v>
          </cell>
          <cell r="I177">
            <v>0</v>
          </cell>
          <cell r="J177">
            <v>228054</v>
          </cell>
          <cell r="K177">
            <v>0</v>
          </cell>
          <cell r="L177">
            <v>6126</v>
          </cell>
          <cell r="M177">
            <v>410.3</v>
          </cell>
          <cell r="N177">
            <v>23950</v>
          </cell>
          <cell r="O177">
            <v>0</v>
          </cell>
          <cell r="P177">
            <v>11730</v>
          </cell>
        </row>
        <row r="178">
          <cell r="A178" t="str">
            <v>MAY</v>
          </cell>
          <cell r="B178">
            <v>6504.4</v>
          </cell>
          <cell r="C178">
            <v>5717</v>
          </cell>
          <cell r="D178">
            <v>55.1</v>
          </cell>
          <cell r="E178">
            <v>787.4</v>
          </cell>
          <cell r="F178">
            <v>2344</v>
          </cell>
          <cell r="G178">
            <v>5783</v>
          </cell>
          <cell r="H178">
            <v>287240</v>
          </cell>
          <cell r="I178">
            <v>0</v>
          </cell>
          <cell r="J178">
            <v>241341</v>
          </cell>
          <cell r="K178">
            <v>0</v>
          </cell>
          <cell r="L178">
            <v>2293</v>
          </cell>
          <cell r="M178">
            <v>145.7938</v>
          </cell>
          <cell r="N178">
            <v>22700</v>
          </cell>
          <cell r="O178">
            <v>0</v>
          </cell>
          <cell r="P178">
            <v>20906</v>
          </cell>
        </row>
        <row r="179">
          <cell r="A179" t="str">
            <v>JUN</v>
          </cell>
          <cell r="B179">
            <v>7100.62</v>
          </cell>
          <cell r="C179">
            <v>5842</v>
          </cell>
          <cell r="D179">
            <v>55.9</v>
          </cell>
          <cell r="E179">
            <v>1258.6199999999999</v>
          </cell>
          <cell r="F179">
            <v>1830</v>
          </cell>
          <cell r="G179">
            <v>5903</v>
          </cell>
          <cell r="H179">
            <v>287800</v>
          </cell>
          <cell r="I179">
            <v>0</v>
          </cell>
          <cell r="J179">
            <v>254635</v>
          </cell>
          <cell r="K179">
            <v>0</v>
          </cell>
          <cell r="L179">
            <v>3009</v>
          </cell>
          <cell r="M179">
            <v>194.48259999999999</v>
          </cell>
          <cell r="N179">
            <v>26530</v>
          </cell>
          <cell r="O179">
            <v>0</v>
          </cell>
          <cell r="P179">
            <v>3626</v>
          </cell>
        </row>
        <row r="180">
          <cell r="A180" t="str">
            <v>JUL</v>
          </cell>
          <cell r="B180">
            <v>7762.57</v>
          </cell>
          <cell r="C180">
            <v>5930</v>
          </cell>
          <cell r="D180">
            <v>55.8</v>
          </cell>
          <cell r="E180">
            <v>1832.57</v>
          </cell>
          <cell r="F180">
            <v>1890</v>
          </cell>
          <cell r="G180">
            <v>5896</v>
          </cell>
          <cell r="H180">
            <v>289820</v>
          </cell>
          <cell r="I180">
            <v>0</v>
          </cell>
          <cell r="J180">
            <v>247726</v>
          </cell>
          <cell r="K180">
            <v>0</v>
          </cell>
          <cell r="L180">
            <v>5878</v>
          </cell>
          <cell r="M180">
            <v>383.61</v>
          </cell>
          <cell r="N180">
            <v>29700</v>
          </cell>
          <cell r="O180">
            <v>0</v>
          </cell>
          <cell r="P180">
            <v>6516</v>
          </cell>
        </row>
        <row r="181">
          <cell r="A181" t="str">
            <v>AGO</v>
          </cell>
          <cell r="B181">
            <v>7533.58</v>
          </cell>
          <cell r="C181">
            <v>5735</v>
          </cell>
          <cell r="D181">
            <v>55.7</v>
          </cell>
          <cell r="E181">
            <v>1798.58</v>
          </cell>
          <cell r="F181">
            <v>1890</v>
          </cell>
          <cell r="G181">
            <v>5586</v>
          </cell>
          <cell r="H181">
            <v>289650.13</v>
          </cell>
          <cell r="I181">
            <v>0</v>
          </cell>
          <cell r="J181">
            <v>235796.13</v>
          </cell>
          <cell r="K181">
            <v>0</v>
          </cell>
          <cell r="L181">
            <v>5797</v>
          </cell>
          <cell r="M181">
            <v>368.69</v>
          </cell>
          <cell r="N181">
            <v>30800</v>
          </cell>
          <cell r="O181">
            <v>0</v>
          </cell>
          <cell r="P181">
            <v>17257</v>
          </cell>
        </row>
        <row r="182">
          <cell r="A182" t="str">
            <v>SEP</v>
          </cell>
          <cell r="B182">
            <v>6825.96</v>
          </cell>
          <cell r="C182">
            <v>5287</v>
          </cell>
          <cell r="D182">
            <v>55</v>
          </cell>
          <cell r="E182">
            <v>1538.96</v>
          </cell>
          <cell r="F182">
            <v>1859</v>
          </cell>
          <cell r="G182">
            <v>3004</v>
          </cell>
          <cell r="H182">
            <v>255270</v>
          </cell>
          <cell r="I182">
            <v>0</v>
          </cell>
          <cell r="J182">
            <v>207574</v>
          </cell>
          <cell r="K182">
            <v>0</v>
          </cell>
          <cell r="L182">
            <v>5004</v>
          </cell>
          <cell r="M182">
            <v>344.81</v>
          </cell>
          <cell r="N182">
            <v>27660</v>
          </cell>
          <cell r="O182">
            <v>0</v>
          </cell>
          <cell r="P182">
            <v>15032</v>
          </cell>
        </row>
        <row r="183">
          <cell r="A183" t="str">
            <v>OCT</v>
          </cell>
          <cell r="B183">
            <v>6556.43</v>
          </cell>
          <cell r="C183">
            <v>5269</v>
          </cell>
          <cell r="D183">
            <v>54.7</v>
          </cell>
          <cell r="E183">
            <v>1287.43</v>
          </cell>
          <cell r="F183">
            <v>1800</v>
          </cell>
          <cell r="G183">
            <v>5057</v>
          </cell>
          <cell r="H183">
            <v>267710</v>
          </cell>
          <cell r="I183">
            <v>0</v>
          </cell>
          <cell r="J183">
            <v>235479</v>
          </cell>
          <cell r="K183">
            <v>0</v>
          </cell>
          <cell r="L183">
            <v>3823</v>
          </cell>
          <cell r="M183">
            <v>241.61</v>
          </cell>
          <cell r="N183">
            <v>23500</v>
          </cell>
          <cell r="O183">
            <v>0</v>
          </cell>
          <cell r="P183">
            <v>4908</v>
          </cell>
        </row>
        <row r="184">
          <cell r="A184" t="str">
            <v>NOV</v>
          </cell>
          <cell r="B184">
            <v>6510.78</v>
          </cell>
          <cell r="C184">
            <v>5134</v>
          </cell>
          <cell r="D184">
            <v>54.2</v>
          </cell>
          <cell r="E184">
            <v>1376.78</v>
          </cell>
          <cell r="F184">
            <v>2110</v>
          </cell>
          <cell r="G184">
            <v>5106</v>
          </cell>
          <cell r="H184">
            <v>236129.77</v>
          </cell>
          <cell r="I184">
            <v>0</v>
          </cell>
          <cell r="J184">
            <v>171152</v>
          </cell>
          <cell r="K184">
            <v>0</v>
          </cell>
          <cell r="L184">
            <v>462.77</v>
          </cell>
          <cell r="M184">
            <v>252.18</v>
          </cell>
          <cell r="N184">
            <v>26420</v>
          </cell>
          <cell r="O184">
            <v>0</v>
          </cell>
          <cell r="P184">
            <v>38095</v>
          </cell>
        </row>
        <row r="185">
          <cell r="A185" t="str">
            <v>DIC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236129.77</v>
          </cell>
          <cell r="I185">
            <v>0</v>
          </cell>
          <cell r="J185">
            <v>171152</v>
          </cell>
          <cell r="K185">
            <v>0</v>
          </cell>
          <cell r="L185">
            <v>462.77</v>
          </cell>
          <cell r="M185">
            <v>252.18</v>
          </cell>
          <cell r="N185">
            <v>26420</v>
          </cell>
          <cell r="O185">
            <v>0</v>
          </cell>
          <cell r="P185">
            <v>38095</v>
          </cell>
        </row>
        <row r="186">
          <cell r="A186" t="str">
            <v>TOTAL</v>
          </cell>
          <cell r="B186">
            <v>74556.739999999991</v>
          </cell>
          <cell r="C186">
            <v>60870</v>
          </cell>
          <cell r="D186">
            <v>50.44166666666667</v>
          </cell>
          <cell r="E186">
            <v>13686.74</v>
          </cell>
          <cell r="F186">
            <v>29296</v>
          </cell>
          <cell r="G186">
            <v>58173</v>
          </cell>
          <cell r="H186">
            <v>3140184.67</v>
          </cell>
          <cell r="I186">
            <v>0</v>
          </cell>
          <cell r="J186">
            <v>2455931.13</v>
          </cell>
          <cell r="K186">
            <v>0</v>
          </cell>
          <cell r="L186">
            <v>40198.539999999994</v>
          </cell>
          <cell r="M186">
            <v>3022.0058799999997</v>
          </cell>
          <cell r="N186">
            <v>284213</v>
          </cell>
          <cell r="O186">
            <v>0</v>
          </cell>
          <cell r="P186">
            <v>359842</v>
          </cell>
        </row>
        <row r="188">
          <cell r="A188" t="str">
            <v>COLPA   -   CLP (E)</v>
          </cell>
        </row>
        <row r="189">
          <cell r="B189" t="str">
            <v>L I Q U I D O S  EN BBLS</v>
          </cell>
          <cell r="H189" t="str">
            <v>G A S    EN    MPC</v>
          </cell>
        </row>
        <row r="190">
          <cell r="A190" t="str">
            <v>MES</v>
          </cell>
          <cell r="B190" t="str">
            <v>PRO-</v>
          </cell>
          <cell r="C190" t="str">
            <v>PET.</v>
          </cell>
          <cell r="D190" t="str">
            <v>DENS.</v>
          </cell>
          <cell r="E190" t="str">
            <v>GASO-</v>
          </cell>
          <cell r="F190" t="str">
            <v>AGUA</v>
          </cell>
          <cell r="G190" t="str">
            <v>PET.</v>
          </cell>
          <cell r="H190" t="str">
            <v>PRO-</v>
          </cell>
          <cell r="I190" t="str">
            <v>INYEC-</v>
          </cell>
          <cell r="J190" t="str">
            <v xml:space="preserve">ENT. </v>
          </cell>
          <cell r="K190" t="str">
            <v>ENT.</v>
          </cell>
          <cell r="L190" t="str">
            <v>LICUA-</v>
          </cell>
          <cell r="M190" t="str">
            <v>GLP</v>
          </cell>
          <cell r="N190" t="str">
            <v>COM-</v>
          </cell>
          <cell r="O190" t="str">
            <v>RESI-</v>
          </cell>
          <cell r="P190" t="str">
            <v>QUEMA-</v>
          </cell>
        </row>
        <row r="191">
          <cell r="B191" t="str">
            <v>DUC.</v>
          </cell>
          <cell r="C191" t="str">
            <v>COND.</v>
          </cell>
          <cell r="D191" t="str">
            <v>(º API)</v>
          </cell>
          <cell r="E191" t="str">
            <v>LINA</v>
          </cell>
          <cell r="G191" t="str">
            <v>ENT.</v>
          </cell>
          <cell r="H191" t="str">
            <v>DUC.</v>
          </cell>
          <cell r="I191" t="str">
            <v>CION</v>
          </cell>
          <cell r="J191" t="str">
            <v>GASOD.</v>
          </cell>
          <cell r="K191" t="str">
            <v>PROC.</v>
          </cell>
          <cell r="L191" t="str">
            <v>BLES</v>
          </cell>
          <cell r="M191" t="str">
            <v>MC</v>
          </cell>
          <cell r="N191" t="str">
            <v>BUST.</v>
          </cell>
          <cell r="O191" t="str">
            <v>DUAL</v>
          </cell>
          <cell r="P191" t="str">
            <v>DO</v>
          </cell>
        </row>
        <row r="192">
          <cell r="A192" t="str">
            <v>ENE</v>
          </cell>
          <cell r="B192">
            <v>3660</v>
          </cell>
          <cell r="C192">
            <v>0</v>
          </cell>
          <cell r="D192">
            <v>0</v>
          </cell>
          <cell r="E192">
            <v>3660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1240.43</v>
          </cell>
          <cell r="N192">
            <v>0</v>
          </cell>
          <cell r="O192">
            <v>0</v>
          </cell>
          <cell r="P192">
            <v>0</v>
          </cell>
        </row>
        <row r="193">
          <cell r="A193" t="str">
            <v>FEB</v>
          </cell>
          <cell r="B193">
            <v>1711</v>
          </cell>
          <cell r="C193">
            <v>0</v>
          </cell>
          <cell r="D193">
            <v>0</v>
          </cell>
          <cell r="E193">
            <v>1711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409.49</v>
          </cell>
          <cell r="N193">
            <v>0</v>
          </cell>
          <cell r="O193">
            <v>0</v>
          </cell>
          <cell r="P193">
            <v>0</v>
          </cell>
        </row>
        <row r="194">
          <cell r="A194" t="str">
            <v>MAR</v>
          </cell>
          <cell r="B194">
            <v>2234</v>
          </cell>
          <cell r="C194">
            <v>0</v>
          </cell>
          <cell r="D194">
            <v>0</v>
          </cell>
          <cell r="E194">
            <v>2234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698.3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ABR</v>
          </cell>
          <cell r="B195">
            <v>4439</v>
          </cell>
          <cell r="C195">
            <v>0</v>
          </cell>
          <cell r="D195">
            <v>0</v>
          </cell>
          <cell r="E195">
            <v>4439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1419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MAY</v>
          </cell>
          <cell r="B196">
            <v>2301</v>
          </cell>
          <cell r="C196">
            <v>0</v>
          </cell>
          <cell r="D196">
            <v>0</v>
          </cell>
          <cell r="E196">
            <v>2301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592.29999999999995</v>
          </cell>
          <cell r="N196">
            <v>0</v>
          </cell>
          <cell r="O196">
            <v>0</v>
          </cell>
          <cell r="P196">
            <v>0</v>
          </cell>
        </row>
        <row r="197">
          <cell r="A197" t="str">
            <v>JUN</v>
          </cell>
          <cell r="B197">
            <v>3546</v>
          </cell>
          <cell r="C197">
            <v>0</v>
          </cell>
          <cell r="D197">
            <v>0</v>
          </cell>
          <cell r="E197">
            <v>3546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754.2</v>
          </cell>
          <cell r="N197">
            <v>0</v>
          </cell>
          <cell r="O197">
            <v>0</v>
          </cell>
          <cell r="P197">
            <v>0</v>
          </cell>
        </row>
        <row r="198">
          <cell r="A198" t="str">
            <v>JUL</v>
          </cell>
          <cell r="B198">
            <v>5293</v>
          </cell>
          <cell r="C198">
            <v>0</v>
          </cell>
          <cell r="D198">
            <v>0</v>
          </cell>
          <cell r="E198">
            <v>5293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1537</v>
          </cell>
          <cell r="N198">
            <v>0</v>
          </cell>
          <cell r="O198">
            <v>0</v>
          </cell>
          <cell r="P198">
            <v>0</v>
          </cell>
        </row>
        <row r="199">
          <cell r="A199" t="str">
            <v>AGO</v>
          </cell>
          <cell r="B199">
            <v>5600</v>
          </cell>
          <cell r="C199">
            <v>0</v>
          </cell>
          <cell r="D199">
            <v>0</v>
          </cell>
          <cell r="E199">
            <v>5600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1596.9</v>
          </cell>
          <cell r="N199">
            <v>0</v>
          </cell>
          <cell r="O199">
            <v>0</v>
          </cell>
          <cell r="P199">
            <v>0</v>
          </cell>
        </row>
        <row r="200">
          <cell r="A200" t="str">
            <v>SEP</v>
          </cell>
          <cell r="B200">
            <v>4897</v>
          </cell>
          <cell r="C200">
            <v>0</v>
          </cell>
          <cell r="D200">
            <v>0</v>
          </cell>
          <cell r="E200">
            <v>4897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1498.6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OCT</v>
          </cell>
          <cell r="B201">
            <v>3363</v>
          </cell>
          <cell r="C201">
            <v>0</v>
          </cell>
          <cell r="D201">
            <v>0</v>
          </cell>
          <cell r="E201">
            <v>3363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887.6</v>
          </cell>
          <cell r="N201">
            <v>0</v>
          </cell>
          <cell r="O201">
            <v>0</v>
          </cell>
          <cell r="P201">
            <v>0</v>
          </cell>
        </row>
        <row r="202">
          <cell r="A202" t="str">
            <v>NOV</v>
          </cell>
          <cell r="B202">
            <v>4373</v>
          </cell>
          <cell r="C202">
            <v>0</v>
          </cell>
          <cell r="D202">
            <v>0</v>
          </cell>
          <cell r="E202">
            <v>4373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1182.2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DIC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1182.2</v>
          </cell>
          <cell r="N203">
            <v>0</v>
          </cell>
          <cell r="O203">
            <v>0</v>
          </cell>
          <cell r="P203">
            <v>0</v>
          </cell>
        </row>
        <row r="204">
          <cell r="A204" t="str">
            <v>TOTAL</v>
          </cell>
          <cell r="B204">
            <v>41417</v>
          </cell>
          <cell r="C204">
            <v>0</v>
          </cell>
          <cell r="D204">
            <v>0</v>
          </cell>
          <cell r="E204">
            <v>41417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12998.220000000003</v>
          </cell>
          <cell r="N204">
            <v>0</v>
          </cell>
          <cell r="O204">
            <v>0</v>
          </cell>
          <cell r="P204">
            <v>0</v>
          </cell>
        </row>
      </sheetData>
      <sheetData sheetId="15"/>
      <sheetData sheetId="16"/>
      <sheetData sheetId="17"/>
      <sheetData sheetId="18"/>
      <sheetData sheetId="19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BPD</v>
          </cell>
          <cell r="X8" t="str">
            <v>BM</v>
          </cell>
          <cell r="Y8" t="str">
            <v>BPD</v>
          </cell>
          <cell r="Z8" t="str">
            <v>BM</v>
          </cell>
          <cell r="AA8" t="str">
            <v>BPD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  <cell r="U9">
            <v>30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3101.7868800000001</v>
          </cell>
          <cell r="E10">
            <v>100.05764129032258</v>
          </cell>
          <cell r="F10">
            <v>2032.9885099999999</v>
          </cell>
          <cell r="G10">
            <v>72.606732499999993</v>
          </cell>
          <cell r="H10">
            <v>1534.6405</v>
          </cell>
          <cell r="I10">
            <v>49.504532258064515</v>
          </cell>
          <cell r="J10">
            <v>1026.3754899999999</v>
          </cell>
          <cell r="K10">
            <v>34.212516333333333</v>
          </cell>
          <cell r="Z10">
            <v>405</v>
          </cell>
          <cell r="AA10">
            <v>13.064516129032258</v>
          </cell>
          <cell r="AB10">
            <v>7695.7913800000006</v>
          </cell>
          <cell r="AC10">
            <v>23.041291556886229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7943</v>
          </cell>
          <cell r="E11">
            <v>256.22580645161293</v>
          </cell>
          <cell r="F11">
            <v>7358</v>
          </cell>
          <cell r="G11">
            <v>262.78571428571428</v>
          </cell>
          <cell r="H11">
            <v>6475</v>
          </cell>
          <cell r="I11">
            <v>208.87096774193549</v>
          </cell>
          <cell r="J11">
            <v>7544</v>
          </cell>
          <cell r="K11">
            <v>251.46666666666667</v>
          </cell>
          <cell r="L11">
            <v>7885</v>
          </cell>
          <cell r="M11">
            <v>254.35483870967741</v>
          </cell>
          <cell r="N11">
            <v>8245</v>
          </cell>
          <cell r="O11">
            <v>274.83333333333331</v>
          </cell>
          <cell r="P11">
            <v>8485</v>
          </cell>
          <cell r="Q11">
            <v>273.70967741935482</v>
          </cell>
          <cell r="R11">
            <v>8046</v>
          </cell>
          <cell r="S11">
            <v>259.54838709677421</v>
          </cell>
          <cell r="T11">
            <v>7033</v>
          </cell>
          <cell r="U11">
            <v>234.43333333333334</v>
          </cell>
          <cell r="V11">
            <v>7203</v>
          </cell>
          <cell r="W11">
            <v>232.35483870967741</v>
          </cell>
          <cell r="X11">
            <v>7133</v>
          </cell>
          <cell r="Y11">
            <v>237.76666666666668</v>
          </cell>
          <cell r="AB11">
            <v>83350</v>
          </cell>
          <cell r="AC11">
            <v>249.55089820359282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7309.076</v>
          </cell>
          <cell r="E12">
            <v>235.77664516129033</v>
          </cell>
          <cell r="F12">
            <v>5714.67</v>
          </cell>
          <cell r="G12">
            <v>204.09535714285715</v>
          </cell>
          <cell r="H12">
            <v>5888.9157500000001</v>
          </cell>
          <cell r="I12">
            <v>189.9650241935484</v>
          </cell>
          <cell r="J12">
            <v>6348.9480800000001</v>
          </cell>
          <cell r="K12">
            <v>211.63160266666668</v>
          </cell>
          <cell r="L12">
            <v>5585.7591319798412</v>
          </cell>
          <cell r="M12">
            <v>180.18577845096263</v>
          </cell>
          <cell r="N12">
            <v>5240.7014385584898</v>
          </cell>
          <cell r="O12">
            <v>174.69004795194965</v>
          </cell>
          <cell r="P12">
            <v>5540.5599999999995</v>
          </cell>
          <cell r="Q12">
            <v>178.72774193548386</v>
          </cell>
          <cell r="R12">
            <v>4749.03</v>
          </cell>
          <cell r="S12">
            <v>153.19451612903225</v>
          </cell>
          <cell r="T12">
            <v>4098.96</v>
          </cell>
          <cell r="U12">
            <v>136.63200000000001</v>
          </cell>
          <cell r="V12">
            <v>4136.2299999999996</v>
          </cell>
          <cell r="W12">
            <v>133.42677419354837</v>
          </cell>
          <cell r="X12">
            <v>3872.95</v>
          </cell>
          <cell r="Y12">
            <v>129.09833333333333</v>
          </cell>
          <cell r="Z12">
            <v>7212</v>
          </cell>
          <cell r="AA12">
            <v>232.64516129032259</v>
          </cell>
          <cell r="AB12">
            <v>58485.800400538326</v>
          </cell>
          <cell r="AC12">
            <v>175.10718682795905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352</v>
          </cell>
          <cell r="E13">
            <v>11.35483870967742</v>
          </cell>
          <cell r="F13">
            <v>197</v>
          </cell>
          <cell r="G13">
            <v>7.0357142857142856</v>
          </cell>
          <cell r="H13">
            <v>33</v>
          </cell>
          <cell r="I13">
            <v>1.064516129032258</v>
          </cell>
          <cell r="J13">
            <v>6348.9480800000001</v>
          </cell>
          <cell r="K13">
            <v>211.63160266666668</v>
          </cell>
          <cell r="L13">
            <v>5585.7591319798412</v>
          </cell>
          <cell r="M13">
            <v>180.18577845096263</v>
          </cell>
          <cell r="N13">
            <v>5240.7014385584898</v>
          </cell>
          <cell r="O13">
            <v>174.69004795194965</v>
          </cell>
          <cell r="P13">
            <v>142</v>
          </cell>
          <cell r="Q13">
            <v>4.580645161290323</v>
          </cell>
          <cell r="R13">
            <v>54</v>
          </cell>
          <cell r="S13">
            <v>1.7419354838709677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4474.83</v>
          </cell>
          <cell r="AA13">
            <v>144.34935483870967</v>
          </cell>
          <cell r="AB13">
            <v>778</v>
          </cell>
          <cell r="AC13">
            <v>2.3293413173652695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1010</v>
          </cell>
          <cell r="E14">
            <v>32.58064516129032</v>
          </cell>
          <cell r="F14">
            <v>896</v>
          </cell>
          <cell r="G14">
            <v>32</v>
          </cell>
          <cell r="H14">
            <v>989</v>
          </cell>
          <cell r="I14">
            <v>31.903225806451612</v>
          </cell>
          <cell r="J14">
            <v>926</v>
          </cell>
          <cell r="K14">
            <v>30.866666666666667</v>
          </cell>
          <cell r="L14">
            <v>931</v>
          </cell>
          <cell r="M14">
            <v>30.032258064516128</v>
          </cell>
          <cell r="N14">
            <v>821</v>
          </cell>
          <cell r="O14">
            <v>27.366666666666667</v>
          </cell>
          <cell r="P14">
            <v>142</v>
          </cell>
          <cell r="Q14">
            <v>4.580645161290323</v>
          </cell>
          <cell r="R14">
            <v>54</v>
          </cell>
          <cell r="S14">
            <v>1.7419354838709677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14240</v>
          </cell>
          <cell r="AC14">
            <v>42.634730538922156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23529</v>
          </cell>
          <cell r="E15">
            <v>759</v>
          </cell>
          <cell r="F15">
            <v>21689</v>
          </cell>
          <cell r="G15">
            <v>774.60714285714289</v>
          </cell>
          <cell r="H15">
            <v>22413</v>
          </cell>
          <cell r="I15">
            <v>723</v>
          </cell>
          <cell r="J15">
            <v>21123</v>
          </cell>
          <cell r="K15">
            <v>704.1</v>
          </cell>
          <cell r="L15">
            <v>21741</v>
          </cell>
          <cell r="M15">
            <v>701.32258064516134</v>
          </cell>
          <cell r="N15">
            <v>21620</v>
          </cell>
          <cell r="O15">
            <v>720.66666666666663</v>
          </cell>
          <cell r="P15">
            <v>26992</v>
          </cell>
          <cell r="Q15">
            <v>870.70967741935488</v>
          </cell>
          <cell r="R15">
            <v>23825</v>
          </cell>
          <cell r="S15">
            <v>768.54838709677415</v>
          </cell>
          <cell r="T15">
            <v>24802</v>
          </cell>
          <cell r="U15">
            <v>826.73333333333335</v>
          </cell>
          <cell r="V15">
            <v>24334</v>
          </cell>
          <cell r="W15">
            <v>784.9677419354839</v>
          </cell>
          <cell r="X15">
            <v>22672</v>
          </cell>
          <cell r="Y15">
            <v>755.73333333333335</v>
          </cell>
          <cell r="Z15">
            <v>1895</v>
          </cell>
          <cell r="AA15">
            <v>61.12903225806452</v>
          </cell>
          <cell r="AB15">
            <v>254740</v>
          </cell>
          <cell r="AC15">
            <v>762.69461077844312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23529</v>
          </cell>
          <cell r="E16">
            <v>759</v>
          </cell>
          <cell r="F16">
            <v>21689</v>
          </cell>
          <cell r="G16">
            <v>774.60714285714289</v>
          </cell>
          <cell r="H16">
            <v>22413</v>
          </cell>
          <cell r="I16">
            <v>723</v>
          </cell>
          <cell r="J16">
            <v>21123</v>
          </cell>
          <cell r="K16">
            <v>704.1</v>
          </cell>
          <cell r="L16">
            <v>21741</v>
          </cell>
          <cell r="M16">
            <v>701.32258064516134</v>
          </cell>
          <cell r="N16">
            <v>21620</v>
          </cell>
          <cell r="O16">
            <v>720.66666666666663</v>
          </cell>
          <cell r="P16">
            <v>119.38</v>
          </cell>
          <cell r="Q16">
            <v>3.8509677419354835</v>
          </cell>
          <cell r="R16">
            <v>227.07999999999998</v>
          </cell>
          <cell r="S16">
            <v>7.3251612903225798</v>
          </cell>
          <cell r="T16">
            <v>1394.25</v>
          </cell>
          <cell r="U16">
            <v>46.475000000000001</v>
          </cell>
          <cell r="V16">
            <v>3297.31</v>
          </cell>
          <cell r="W16">
            <v>106.36483870967741</v>
          </cell>
          <cell r="X16">
            <v>3239.73</v>
          </cell>
          <cell r="Y16">
            <v>107.991</v>
          </cell>
          <cell r="Z16">
            <v>24373</v>
          </cell>
          <cell r="AA16">
            <v>786.22580645161293</v>
          </cell>
          <cell r="AB16">
            <v>8277.75</v>
          </cell>
          <cell r="AC16">
            <v>24.783682634730539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34549.93</v>
          </cell>
          <cell r="E17">
            <v>1114.5138709677419</v>
          </cell>
          <cell r="F17">
            <v>29832.48</v>
          </cell>
          <cell r="G17">
            <v>1065.4457142857143</v>
          </cell>
          <cell r="H17">
            <v>32705.32</v>
          </cell>
          <cell r="I17">
            <v>1055.0103225806452</v>
          </cell>
          <cell r="J17">
            <v>30903.350000000002</v>
          </cell>
          <cell r="K17">
            <v>1030.1116666666667</v>
          </cell>
          <cell r="L17">
            <v>30996.190130037838</v>
          </cell>
          <cell r="M17">
            <v>999.87710096896251</v>
          </cell>
          <cell r="N17">
            <v>31729.508573470226</v>
          </cell>
          <cell r="O17">
            <v>1057.6502857823409</v>
          </cell>
          <cell r="P17">
            <v>119.38</v>
          </cell>
          <cell r="Q17">
            <v>3.8509677419354835</v>
          </cell>
          <cell r="R17">
            <v>227.07999999999998</v>
          </cell>
          <cell r="S17">
            <v>7.3251612903225798</v>
          </cell>
          <cell r="T17">
            <v>1394.25</v>
          </cell>
          <cell r="U17">
            <v>46.475000000000001</v>
          </cell>
          <cell r="V17">
            <v>3297.31</v>
          </cell>
          <cell r="W17">
            <v>106.36483870967741</v>
          </cell>
          <cell r="X17">
            <v>3239.73</v>
          </cell>
          <cell r="Y17">
            <v>107.991</v>
          </cell>
          <cell r="Z17">
            <v>3587.13</v>
          </cell>
          <cell r="AA17">
            <v>115.71387096774194</v>
          </cell>
          <cell r="AB17">
            <v>358657.58870350808</v>
          </cell>
          <cell r="AC17">
            <v>1073.8251158787666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34549.93</v>
          </cell>
          <cell r="E18">
            <v>1114.5138709677419</v>
          </cell>
          <cell r="F18">
            <v>29832.48</v>
          </cell>
          <cell r="G18">
            <v>1065.4457142857143</v>
          </cell>
          <cell r="H18">
            <v>871.66</v>
          </cell>
          <cell r="I18">
            <v>28.118064516129031</v>
          </cell>
          <cell r="J18">
            <v>1745.43</v>
          </cell>
          <cell r="K18">
            <v>58.181000000000004</v>
          </cell>
          <cell r="L18">
            <v>1372.0286659807157</v>
          </cell>
          <cell r="M18">
            <v>44.258989225184379</v>
          </cell>
          <cell r="N18">
            <v>1015.9720365154617</v>
          </cell>
          <cell r="O18">
            <v>33.865734550515391</v>
          </cell>
          <cell r="P18">
            <v>1317.38</v>
          </cell>
          <cell r="Q18">
            <v>42.496129032258068</v>
          </cell>
          <cell r="R18">
            <v>1170.6100000000001</v>
          </cell>
          <cell r="S18">
            <v>37.76161290322581</v>
          </cell>
          <cell r="T18">
            <v>1350.0500000000002</v>
          </cell>
          <cell r="U18">
            <v>45.001666666666672</v>
          </cell>
          <cell r="V18">
            <v>1224.1600000000001</v>
          </cell>
          <cell r="W18">
            <v>39.489032258064519</v>
          </cell>
          <cell r="X18">
            <v>1244.48</v>
          </cell>
          <cell r="Y18">
            <v>41.482666666666667</v>
          </cell>
          <cell r="Z18">
            <v>33536.21</v>
          </cell>
          <cell r="AA18">
            <v>1081.8132258064516</v>
          </cell>
          <cell r="AB18">
            <v>11311.770702496178</v>
          </cell>
          <cell r="AC18">
            <v>33.86757695358137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H19">
            <v>871.66</v>
          </cell>
          <cell r="I19">
            <v>28.118064516129031</v>
          </cell>
          <cell r="J19">
            <v>1745.43</v>
          </cell>
          <cell r="K19">
            <v>58.181000000000004</v>
          </cell>
          <cell r="L19">
            <v>1372.0286659807157</v>
          </cell>
          <cell r="M19">
            <v>44.258989225184379</v>
          </cell>
          <cell r="N19">
            <v>1015.9720365154617</v>
          </cell>
          <cell r="O19">
            <v>33.865734550515391</v>
          </cell>
          <cell r="P19">
            <v>1317.38</v>
          </cell>
          <cell r="Q19">
            <v>42.496129032258068</v>
          </cell>
          <cell r="R19">
            <v>1170.6100000000001</v>
          </cell>
          <cell r="S19">
            <v>37.76161290322581</v>
          </cell>
          <cell r="T19">
            <v>1350.0500000000002</v>
          </cell>
          <cell r="U19">
            <v>45.001666666666672</v>
          </cell>
          <cell r="V19">
            <v>1224.1600000000001</v>
          </cell>
          <cell r="W19">
            <v>39.489032258064519</v>
          </cell>
          <cell r="X19">
            <v>1244.48</v>
          </cell>
          <cell r="Y19">
            <v>41.482666666666667</v>
          </cell>
          <cell r="Z19">
            <v>1292.6100000000001</v>
          </cell>
          <cell r="AA19">
            <v>41.697096774193554</v>
          </cell>
          <cell r="AB19">
            <v>12604.380702496179</v>
          </cell>
          <cell r="AC19">
            <v>34.532549869852545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57884.883150000001</v>
          </cell>
          <cell r="E20">
            <v>1867.2542951612904</v>
          </cell>
          <cell r="F20">
            <v>52522.765339999998</v>
          </cell>
          <cell r="G20">
            <v>1875.8130478571427</v>
          </cell>
          <cell r="H20">
            <v>57277.982060000002</v>
          </cell>
          <cell r="I20">
            <v>1847.6768406451613</v>
          </cell>
          <cell r="J20">
            <v>54538.549590000002</v>
          </cell>
          <cell r="K20">
            <v>1817.9516530000001</v>
          </cell>
          <cell r="L20">
            <v>54139.117769698518</v>
          </cell>
          <cell r="M20">
            <v>1746.4231538612426</v>
          </cell>
          <cell r="N20">
            <v>49910.988667855083</v>
          </cell>
          <cell r="O20">
            <v>1663.6996222618361</v>
          </cell>
          <cell r="P20">
            <v>49512.129570959267</v>
          </cell>
          <cell r="Q20">
            <v>1597.1654700309441</v>
          </cell>
          <cell r="R20">
            <v>49905.825384721524</v>
          </cell>
          <cell r="S20">
            <v>1609.8653349910169</v>
          </cell>
          <cell r="T20">
            <v>41834.500226176577</v>
          </cell>
          <cell r="U20">
            <v>1394.4833408725526</v>
          </cell>
          <cell r="V20">
            <v>42449.629564092691</v>
          </cell>
          <cell r="W20">
            <v>1369.3428891642805</v>
          </cell>
          <cell r="X20">
            <v>39970.407766911521</v>
          </cell>
          <cell r="Y20">
            <v>1332.3469255637174</v>
          </cell>
          <cell r="AB20">
            <v>549946.7790904151</v>
          </cell>
          <cell r="AC20">
            <v>1646.5472427856739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57884.883150000001</v>
          </cell>
          <cell r="E21">
            <v>1867.2542951612904</v>
          </cell>
          <cell r="F21">
            <v>52522.765339999998</v>
          </cell>
          <cell r="G21">
            <v>1875.8130478571427</v>
          </cell>
          <cell r="H21">
            <v>57277.982060000002</v>
          </cell>
          <cell r="I21">
            <v>1847.6768406451613</v>
          </cell>
          <cell r="J21">
            <v>54538.549590000002</v>
          </cell>
          <cell r="K21">
            <v>1817.9516530000001</v>
          </cell>
          <cell r="L21">
            <v>54139.117769698518</v>
          </cell>
          <cell r="M21">
            <v>1746.4231538612426</v>
          </cell>
          <cell r="N21">
            <v>49910.988667855083</v>
          </cell>
          <cell r="O21">
            <v>1663.6996222618361</v>
          </cell>
          <cell r="P21">
            <v>49512.129570959267</v>
          </cell>
          <cell r="Q21">
            <v>1597.1654700309441</v>
          </cell>
          <cell r="R21">
            <v>49905.825384721524</v>
          </cell>
          <cell r="S21">
            <v>1609.8653349910169</v>
          </cell>
          <cell r="T21">
            <v>41834.500226176577</v>
          </cell>
          <cell r="U21">
            <v>0</v>
          </cell>
          <cell r="V21">
            <v>42449.629564092691</v>
          </cell>
          <cell r="W21">
            <v>0</v>
          </cell>
          <cell r="X21">
            <v>39970.407766911521</v>
          </cell>
          <cell r="Y21">
            <v>0</v>
          </cell>
          <cell r="Z21">
            <v>40068.317540551929</v>
          </cell>
          <cell r="AA21">
            <v>1292.5263722758687</v>
          </cell>
          <cell r="AB21">
            <v>590015.09663096699</v>
          </cell>
          <cell r="AC21">
            <v>1616.4797167971699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T22">
            <v>5356.8197738234248</v>
          </cell>
          <cell r="U22">
            <v>0</v>
          </cell>
          <cell r="V22">
            <v>5201.9604359073082</v>
          </cell>
          <cell r="W22">
            <v>0</v>
          </cell>
          <cell r="X22">
            <v>5627.7822330884746</v>
          </cell>
          <cell r="Y22">
            <v>0</v>
          </cell>
          <cell r="AA22">
            <v>0</v>
          </cell>
          <cell r="AB22">
            <v>16186.562442819206</v>
          </cell>
          <cell r="AC22">
            <v>48.462761804847922</v>
          </cell>
        </row>
        <row r="23">
          <cell r="A23" t="str">
            <v>SIR</v>
          </cell>
          <cell r="B23" t="str">
            <v>PLANTA</v>
          </cell>
          <cell r="C23" t="str">
            <v>N</v>
          </cell>
          <cell r="T23">
            <v>5356.8197738234248</v>
          </cell>
          <cell r="U23">
            <v>178.56065912744751</v>
          </cell>
          <cell r="V23">
            <v>5201.9604359073082</v>
          </cell>
          <cell r="W23">
            <v>167.80517535184865</v>
          </cell>
          <cell r="X23">
            <v>5627.7822330884746</v>
          </cell>
          <cell r="Y23">
            <v>187.59274110294916</v>
          </cell>
          <cell r="Z23">
            <v>6070.4924594480726</v>
          </cell>
          <cell r="AA23">
            <v>195.82233740155073</v>
          </cell>
          <cell r="AB23">
            <v>22257.054902267279</v>
          </cell>
          <cell r="AC23">
            <v>60.978232608951451</v>
          </cell>
        </row>
        <row r="24">
          <cell r="A24" t="str">
            <v>TDY</v>
          </cell>
          <cell r="B24" t="str">
            <v>TUNDY</v>
          </cell>
          <cell r="C24" t="str">
            <v>N</v>
          </cell>
          <cell r="D24">
            <v>11030</v>
          </cell>
          <cell r="E24">
            <v>355.80645161290323</v>
          </cell>
          <cell r="F24">
            <v>13423</v>
          </cell>
          <cell r="G24">
            <v>479.39285714285717</v>
          </cell>
          <cell r="H24">
            <v>23539</v>
          </cell>
          <cell r="I24">
            <v>759.32258064516134</v>
          </cell>
          <cell r="J24">
            <v>34521</v>
          </cell>
          <cell r="K24">
            <v>1150.7</v>
          </cell>
          <cell r="L24">
            <v>57400</v>
          </cell>
          <cell r="M24">
            <v>1851.6129032258063</v>
          </cell>
          <cell r="N24">
            <v>84696</v>
          </cell>
          <cell r="O24">
            <v>2823.2</v>
          </cell>
          <cell r="P24">
            <v>87006</v>
          </cell>
          <cell r="Q24">
            <v>2806.6451612903224</v>
          </cell>
          <cell r="R24">
            <v>76125</v>
          </cell>
          <cell r="S24">
            <v>2455.6451612903224</v>
          </cell>
          <cell r="T24">
            <v>68586</v>
          </cell>
          <cell r="U24">
            <v>2286.1999999999998</v>
          </cell>
          <cell r="V24">
            <v>67727</v>
          </cell>
          <cell r="W24">
            <v>2184.7419354838707</v>
          </cell>
          <cell r="X24">
            <v>59906</v>
          </cell>
          <cell r="Y24">
            <v>1996.8666666666666</v>
          </cell>
          <cell r="AB24">
            <v>583959</v>
          </cell>
          <cell r="AC24">
            <v>1748.3802395209582</v>
          </cell>
        </row>
        <row r="25">
          <cell r="A25" t="str">
            <v>VBR</v>
          </cell>
          <cell r="B25" t="str">
            <v>VIBORA</v>
          </cell>
          <cell r="C25" t="str">
            <v>E</v>
          </cell>
          <cell r="D25">
            <v>142532.23125000001</v>
          </cell>
          <cell r="E25">
            <v>4597.8139112903227</v>
          </cell>
          <cell r="F25">
            <v>132671.74095000001</v>
          </cell>
          <cell r="G25">
            <v>4738.2764625</v>
          </cell>
          <cell r="H25">
            <v>145777.49847000002</v>
          </cell>
          <cell r="I25">
            <v>4702.4999506451622</v>
          </cell>
          <cell r="J25">
            <v>137730.23110999999</v>
          </cell>
          <cell r="K25">
            <v>4591.0077036666662</v>
          </cell>
          <cell r="L25">
            <v>142261.27977626547</v>
          </cell>
          <cell r="M25">
            <v>4589.0735411698533</v>
          </cell>
          <cell r="N25">
            <v>128215.96180928577</v>
          </cell>
          <cell r="O25">
            <v>4273.8653936428591</v>
          </cell>
          <cell r="P25">
            <v>132837.38873686138</v>
          </cell>
          <cell r="Q25">
            <v>4285.0770560277861</v>
          </cell>
          <cell r="R25">
            <v>129470.03099159896</v>
          </cell>
          <cell r="S25">
            <v>4176.4526126322244</v>
          </cell>
          <cell r="T25">
            <v>123202.09691952556</v>
          </cell>
          <cell r="U25">
            <v>4106.7365639841855</v>
          </cell>
          <cell r="V25">
            <v>124681.79363110497</v>
          </cell>
          <cell r="W25">
            <v>4021.9933429388702</v>
          </cell>
          <cell r="X25">
            <v>117738.52544489967</v>
          </cell>
          <cell r="Y25">
            <v>3924.617514829989</v>
          </cell>
          <cell r="Z25">
            <v>62764</v>
          </cell>
          <cell r="AA25">
            <v>2024.6451612903227</v>
          </cell>
          <cell r="AB25">
            <v>1457118.7790895421</v>
          </cell>
          <cell r="AC25">
            <v>4362.6310751183892</v>
          </cell>
        </row>
        <row r="26">
          <cell r="A26" t="str">
            <v>VBR</v>
          </cell>
          <cell r="B26" t="str">
            <v>PLANTA</v>
          </cell>
          <cell r="C26" t="str">
            <v>E</v>
          </cell>
          <cell r="D26">
            <v>142532.23125000001</v>
          </cell>
          <cell r="E26">
            <v>4597.8139112903227</v>
          </cell>
          <cell r="F26">
            <v>132671.74095000001</v>
          </cell>
          <cell r="G26">
            <v>4738.2764625</v>
          </cell>
          <cell r="H26">
            <v>145777.49847000002</v>
          </cell>
          <cell r="I26">
            <v>4702.4999506451622</v>
          </cell>
          <cell r="J26">
            <v>137730.23110999999</v>
          </cell>
          <cell r="K26">
            <v>4591.0077036666662</v>
          </cell>
          <cell r="L26">
            <v>142261.27977626547</v>
          </cell>
          <cell r="M26">
            <v>4589.0735411698533</v>
          </cell>
          <cell r="N26">
            <v>128215.96180928577</v>
          </cell>
          <cell r="O26">
            <v>4273.8653936428591</v>
          </cell>
          <cell r="P26">
            <v>132837.38873686138</v>
          </cell>
          <cell r="Q26">
            <v>4285.0770560277861</v>
          </cell>
          <cell r="R26">
            <v>129470.03099159896</v>
          </cell>
          <cell r="S26">
            <v>4176.4526126322244</v>
          </cell>
          <cell r="T26">
            <v>123202.09691952556</v>
          </cell>
          <cell r="U26">
            <v>4106.7365639841855</v>
          </cell>
          <cell r="V26">
            <v>124681.79363110497</v>
          </cell>
          <cell r="W26">
            <v>4021.9933429388702</v>
          </cell>
          <cell r="X26">
            <v>117738.52544489967</v>
          </cell>
          <cell r="Y26">
            <v>3924.617514829989</v>
          </cell>
          <cell r="Z26">
            <v>132392.4614259649</v>
          </cell>
          <cell r="AA26">
            <v>4270.7245621278998</v>
          </cell>
          <cell r="AB26">
            <v>1589511.2405155071</v>
          </cell>
          <cell r="AC26">
            <v>4354.8253164808411</v>
          </cell>
        </row>
        <row r="27">
          <cell r="A27" t="str">
            <v>YPC</v>
          </cell>
          <cell r="B27" t="str">
            <v>YAPACANI</v>
          </cell>
          <cell r="C27" t="str">
            <v>E</v>
          </cell>
          <cell r="D27">
            <v>9656.64</v>
          </cell>
          <cell r="E27">
            <v>311.50451612903225</v>
          </cell>
          <cell r="F27">
            <v>8331.4500000000007</v>
          </cell>
          <cell r="G27">
            <v>297.55178571428576</v>
          </cell>
          <cell r="H27">
            <v>9151.1499000000003</v>
          </cell>
          <cell r="I27">
            <v>295.19838387096775</v>
          </cell>
          <cell r="J27">
            <v>8863.9350200000008</v>
          </cell>
          <cell r="K27">
            <v>295.46450066666671</v>
          </cell>
          <cell r="L27">
            <v>9916.2443517693428</v>
          </cell>
          <cell r="M27">
            <v>319.87885005707557</v>
          </cell>
          <cell r="N27">
            <v>11344.545516658278</v>
          </cell>
          <cell r="O27">
            <v>378.15151722194258</v>
          </cell>
          <cell r="P27">
            <v>10740.23</v>
          </cell>
          <cell r="Q27">
            <v>346.4590322580645</v>
          </cell>
          <cell r="R27">
            <v>11037.81</v>
          </cell>
          <cell r="S27">
            <v>356.0583870967742</v>
          </cell>
          <cell r="T27">
            <v>7440.58</v>
          </cell>
          <cell r="U27">
            <v>248.01933333333332</v>
          </cell>
          <cell r="V27">
            <v>2211.84</v>
          </cell>
          <cell r="W27">
            <v>71.349677419354848</v>
          </cell>
          <cell r="X27">
            <v>1621.46</v>
          </cell>
          <cell r="Y27">
            <v>54.048666666666669</v>
          </cell>
          <cell r="AB27">
            <v>90315.884788427633</v>
          </cell>
          <cell r="AC27">
            <v>270.40684068391505</v>
          </cell>
        </row>
        <row r="28">
          <cell r="A28" t="str">
            <v>YPC</v>
          </cell>
          <cell r="B28" t="str">
            <v>YAPACANI</v>
          </cell>
          <cell r="C28" t="str">
            <v>N</v>
          </cell>
          <cell r="D28">
            <v>1760.56693</v>
          </cell>
          <cell r="E28">
            <v>56.792481612903224</v>
          </cell>
          <cell r="F28">
            <v>1512.1100000000001</v>
          </cell>
          <cell r="G28">
            <v>54.003928571428574</v>
          </cell>
          <cell r="H28">
            <v>1661.3079399999999</v>
          </cell>
          <cell r="I28">
            <v>53.590578709677416</v>
          </cell>
          <cell r="J28">
            <v>873.33109000000002</v>
          </cell>
          <cell r="K28">
            <v>29.111036333333335</v>
          </cell>
          <cell r="L28">
            <v>701.69801331526583</v>
          </cell>
          <cell r="M28">
            <v>22.635419784363414</v>
          </cell>
          <cell r="N28">
            <v>439.85430496130613</v>
          </cell>
          <cell r="O28">
            <v>14.66181016537687</v>
          </cell>
          <cell r="P28">
            <v>918.81999999999994</v>
          </cell>
          <cell r="Q28">
            <v>29.639354838709675</v>
          </cell>
          <cell r="R28">
            <v>1049.8399999999999</v>
          </cell>
          <cell r="S28">
            <v>33.865806451612897</v>
          </cell>
          <cell r="T28">
            <v>649.88</v>
          </cell>
          <cell r="U28">
            <v>21.662666666666667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3713.59</v>
          </cell>
          <cell r="AA28">
            <v>119.79322580645162</v>
          </cell>
          <cell r="AB28">
            <v>9567.4082782765709</v>
          </cell>
          <cell r="AC28">
            <v>28.644934964899914</v>
          </cell>
        </row>
        <row r="29">
          <cell r="A29" t="str">
            <v>TOTAL NUEVO</v>
          </cell>
          <cell r="B29" t="str">
            <v>YAPACANI</v>
          </cell>
          <cell r="C29" t="str">
            <v>N</v>
          </cell>
          <cell r="D29">
            <v>56035.429810000001</v>
          </cell>
          <cell r="E29">
            <v>1807.5945100000001</v>
          </cell>
          <cell r="F29">
            <v>52822.768510000002</v>
          </cell>
          <cell r="G29">
            <v>1886.5274467857143</v>
          </cell>
          <cell r="H29">
            <v>63405.524190000004</v>
          </cell>
          <cell r="I29">
            <v>2045.3394900000001</v>
          </cell>
          <cell r="J29">
            <v>74108.084660000008</v>
          </cell>
          <cell r="K29">
            <v>2470.2694886666668</v>
          </cell>
          <cell r="L29">
            <v>95616.485811275823</v>
          </cell>
          <cell r="M29">
            <v>3084.4027681056718</v>
          </cell>
          <cell r="N29">
            <v>122078.52778003526</v>
          </cell>
          <cell r="O29">
            <v>4069.284259334509</v>
          </cell>
          <cell r="P29">
            <v>131686.13999999998</v>
          </cell>
          <cell r="Q29">
            <v>4247.9399999999996</v>
          </cell>
          <cell r="R29">
            <v>117031.56</v>
          </cell>
          <cell r="S29">
            <v>3775.2116129032256</v>
          </cell>
          <cell r="T29">
            <v>115002.95977382343</v>
          </cell>
          <cell r="U29">
            <v>3833.4319924607812</v>
          </cell>
          <cell r="V29">
            <v>115196.66043590731</v>
          </cell>
          <cell r="W29">
            <v>3716.0213043841068</v>
          </cell>
          <cell r="X29">
            <v>105607.94223308848</v>
          </cell>
          <cell r="Y29">
            <v>3520.2647411029493</v>
          </cell>
          <cell r="Z29">
            <v>0</v>
          </cell>
          <cell r="AA29">
            <v>0</v>
          </cell>
          <cell r="AB29">
            <v>1048592.0832041302</v>
          </cell>
          <cell r="AC29">
            <v>3139.497255102186</v>
          </cell>
        </row>
        <row r="30">
          <cell r="A30" t="str">
            <v>TOTAL EXISTENTE</v>
          </cell>
          <cell r="D30">
            <v>244623.68440000003</v>
          </cell>
          <cell r="E30">
            <v>7891.086593548388</v>
          </cell>
          <cell r="F30">
            <v>223358.43629000001</v>
          </cell>
          <cell r="G30">
            <v>7977.0870103571433</v>
          </cell>
          <cell r="H30">
            <v>244911.95043</v>
          </cell>
          <cell r="I30">
            <v>7900.3854977419351</v>
          </cell>
          <cell r="J30">
            <v>232036.06571999998</v>
          </cell>
          <cell r="K30">
            <v>7734.5355239999999</v>
          </cell>
          <cell r="L30">
            <v>237312.83202777116</v>
          </cell>
          <cell r="M30">
            <v>7655.2526460571344</v>
          </cell>
          <cell r="N30">
            <v>221201.00456726935</v>
          </cell>
          <cell r="O30">
            <v>7373.3668189089785</v>
          </cell>
          <cell r="P30">
            <v>227745.25830782065</v>
          </cell>
          <cell r="Q30">
            <v>7346.6212357361501</v>
          </cell>
          <cell r="R30">
            <v>224886.33637632048</v>
          </cell>
          <cell r="S30">
            <v>7254.3979476232416</v>
          </cell>
          <cell r="T30">
            <v>205544.47714570214</v>
          </cell>
          <cell r="U30">
            <v>6851.4825715234047</v>
          </cell>
          <cell r="V30">
            <v>202268.26319519765</v>
          </cell>
          <cell r="W30">
            <v>6524.7826837160528</v>
          </cell>
          <cell r="X30">
            <v>192150.72321181119</v>
          </cell>
          <cell r="Y30">
            <v>6405.0241070603724</v>
          </cell>
          <cell r="Z30">
            <v>112074.06245944808</v>
          </cell>
          <cell r="AA30">
            <v>3615.2923374015509</v>
          </cell>
          <cell r="AB30">
            <v>2456039.0316718929</v>
          </cell>
          <cell r="AC30">
            <v>7353.4102744667452</v>
          </cell>
        </row>
        <row r="31">
          <cell r="A31" t="str">
            <v>TOTAL ANDINA</v>
          </cell>
          <cell r="D31">
            <v>300659.11421000003</v>
          </cell>
          <cell r="E31">
            <v>9698.6811035483879</v>
          </cell>
          <cell r="F31">
            <v>276181.20480000001</v>
          </cell>
          <cell r="G31">
            <v>9863.6144571428576</v>
          </cell>
          <cell r="H31">
            <v>308317.47461999999</v>
          </cell>
          <cell r="I31">
            <v>9945.7249877419345</v>
          </cell>
          <cell r="J31">
            <v>306144.15038000001</v>
          </cell>
          <cell r="K31">
            <v>10204.805012666668</v>
          </cell>
          <cell r="L31">
            <v>332929.317839047</v>
          </cell>
          <cell r="M31">
            <v>10739.655414162806</v>
          </cell>
          <cell r="N31">
            <v>343279.53234730463</v>
          </cell>
          <cell r="O31">
            <v>11442.651078243487</v>
          </cell>
          <cell r="P31">
            <v>359431.39830782067</v>
          </cell>
          <cell r="Q31">
            <v>11594.56123573615</v>
          </cell>
          <cell r="R31">
            <v>341917.89637632051</v>
          </cell>
          <cell r="S31">
            <v>11029.609560526467</v>
          </cell>
          <cell r="T31">
            <v>320547.43691952556</v>
          </cell>
          <cell r="U31">
            <v>10684.914563984184</v>
          </cell>
          <cell r="V31">
            <v>317464.92363110499</v>
          </cell>
          <cell r="W31">
            <v>10240.80398810016</v>
          </cell>
          <cell r="X31">
            <v>297758.6654448997</v>
          </cell>
          <cell r="Y31">
            <v>9925.2888481633236</v>
          </cell>
          <cell r="Z31">
            <v>209710.57896651683</v>
          </cell>
          <cell r="AA31">
            <v>6764.8573860166716</v>
          </cell>
          <cell r="AB31">
            <v>3504631.1148760235</v>
          </cell>
          <cell r="AC31">
            <v>10492.907529568933</v>
          </cell>
        </row>
        <row r="32">
          <cell r="A32" t="str">
            <v xml:space="preserve">   C H A C O   S .  A .</v>
          </cell>
          <cell r="D32">
            <v>300659.11421000003</v>
          </cell>
          <cell r="E32">
            <v>9698.6811035483879</v>
          </cell>
          <cell r="F32">
            <v>276181.20480000001</v>
          </cell>
          <cell r="G32">
            <v>9863.6144571428576</v>
          </cell>
          <cell r="H32">
            <v>308317.47461999999</v>
          </cell>
          <cell r="I32">
            <v>9945.7249877419345</v>
          </cell>
          <cell r="J32">
            <v>306144.15038000001</v>
          </cell>
          <cell r="K32">
            <v>10204.805012666668</v>
          </cell>
          <cell r="L32">
            <v>332929.317839047</v>
          </cell>
          <cell r="M32">
            <v>10739.655414162806</v>
          </cell>
          <cell r="N32">
            <v>343279.53234730463</v>
          </cell>
          <cell r="O32">
            <v>11442.651078243487</v>
          </cell>
          <cell r="P32">
            <v>359431.39830782067</v>
          </cell>
          <cell r="Q32">
            <v>11594.56123573615</v>
          </cell>
          <cell r="R32">
            <v>341917.89637632051</v>
          </cell>
          <cell r="S32">
            <v>11029.609560526467</v>
          </cell>
          <cell r="T32">
            <v>320547.43691952556</v>
          </cell>
          <cell r="U32">
            <v>10684.914563984184</v>
          </cell>
          <cell r="V32">
            <v>317464.92363110499</v>
          </cell>
          <cell r="W32">
            <v>10240.80398810016</v>
          </cell>
          <cell r="X32">
            <v>297758.6654448997</v>
          </cell>
          <cell r="Y32">
            <v>9925.2888481633236</v>
          </cell>
          <cell r="Z32">
            <v>321784.64142596489</v>
          </cell>
          <cell r="AA32">
            <v>10380.149723418222</v>
          </cell>
          <cell r="AB32">
            <v>3826415.7563019884</v>
          </cell>
          <cell r="AC32">
            <v>10483.330839183529</v>
          </cell>
        </row>
        <row r="33">
          <cell r="A33" t="str">
            <v>BBL</v>
          </cell>
          <cell r="B33" t="str">
            <v>BULO BULO</v>
          </cell>
          <cell r="C33" t="str">
            <v>N</v>
          </cell>
        </row>
        <row r="34">
          <cell r="A34" t="str">
            <v>BVT</v>
          </cell>
          <cell r="B34" t="str">
            <v>BUENA VISTA</v>
          </cell>
          <cell r="C34" t="str">
            <v>N</v>
          </cell>
          <cell r="D34">
            <v>486</v>
          </cell>
          <cell r="E34">
            <v>15.67741935483871</v>
          </cell>
          <cell r="F34">
            <v>262</v>
          </cell>
          <cell r="G34">
            <v>9.3571428571428577</v>
          </cell>
          <cell r="H34">
            <v>363</v>
          </cell>
          <cell r="I34">
            <v>11.709677419354838</v>
          </cell>
          <cell r="J34">
            <v>429</v>
          </cell>
          <cell r="K34">
            <v>14.3</v>
          </cell>
          <cell r="AB34">
            <v>1540</v>
          </cell>
          <cell r="AC34">
            <v>4.6107784431137722</v>
          </cell>
        </row>
        <row r="35">
          <cell r="A35" t="str">
            <v>CRC</v>
          </cell>
          <cell r="B35" t="str">
            <v>CARRASCO</v>
          </cell>
          <cell r="C35" t="str">
            <v>E</v>
          </cell>
          <cell r="D35">
            <v>128846</v>
          </cell>
          <cell r="E35">
            <v>4156.322580645161</v>
          </cell>
          <cell r="F35">
            <v>121991</v>
          </cell>
          <cell r="G35">
            <v>4356.8214285714284</v>
          </cell>
          <cell r="H35">
            <v>128711.77</v>
          </cell>
          <cell r="I35">
            <v>4151.9925806451611</v>
          </cell>
          <cell r="J35">
            <v>120945.41</v>
          </cell>
          <cell r="K35">
            <v>4031.5136666666667</v>
          </cell>
          <cell r="L35">
            <v>129669.99557945403</v>
          </cell>
          <cell r="M35">
            <v>4182.9030832081944</v>
          </cell>
          <cell r="N35">
            <v>124546.83299205243</v>
          </cell>
          <cell r="O35">
            <v>4151.5610997350805</v>
          </cell>
          <cell r="P35">
            <v>123106.15236418831</v>
          </cell>
          <cell r="Q35">
            <v>3971.166205296397</v>
          </cell>
          <cell r="R35">
            <v>118838.48582488467</v>
          </cell>
          <cell r="S35">
            <v>3833.499542738215</v>
          </cell>
          <cell r="T35">
            <v>69613.362917981198</v>
          </cell>
          <cell r="U35">
            <v>2320.4454305993731</v>
          </cell>
          <cell r="V35">
            <v>72616.001218918245</v>
          </cell>
          <cell r="W35">
            <v>2342.4516522231693</v>
          </cell>
          <cell r="X35">
            <v>71471.753700592424</v>
          </cell>
          <cell r="Y35">
            <v>2382.3917900197475</v>
          </cell>
          <cell r="AB35">
            <v>1210356.7645980711</v>
          </cell>
          <cell r="AC35">
            <v>3623.8226484972188</v>
          </cell>
        </row>
        <row r="36">
          <cell r="A36" t="str">
            <v>CRC</v>
          </cell>
          <cell r="B36" t="str">
            <v>CARRASCO-4</v>
          </cell>
          <cell r="C36" t="str">
            <v>N</v>
          </cell>
          <cell r="D36">
            <v>128846</v>
          </cell>
          <cell r="E36">
            <v>4156.322580645161</v>
          </cell>
          <cell r="F36">
            <v>121991</v>
          </cell>
          <cell r="G36">
            <v>4356.8214285714284</v>
          </cell>
          <cell r="H36">
            <v>11453.23</v>
          </cell>
          <cell r="I36">
            <v>369.4590322580645</v>
          </cell>
          <cell r="J36">
            <v>11844.59</v>
          </cell>
          <cell r="K36">
            <v>394.81966666666665</v>
          </cell>
          <cell r="L36">
            <v>9816.0044205459708</v>
          </cell>
          <cell r="M36">
            <v>316.64530388857969</v>
          </cell>
          <cell r="N36">
            <v>8788.1670079475716</v>
          </cell>
          <cell r="O36">
            <v>292.93890026491903</v>
          </cell>
          <cell r="P36">
            <v>11298.997635811696</v>
          </cell>
          <cell r="Q36">
            <v>364.48379470360311</v>
          </cell>
          <cell r="R36">
            <v>10686.514175115328</v>
          </cell>
          <cell r="S36">
            <v>344.72626371339766</v>
          </cell>
          <cell r="T36">
            <v>49018.637082018795</v>
          </cell>
          <cell r="U36">
            <v>1633.9545694006265</v>
          </cell>
          <cell r="V36">
            <v>30960.998781081762</v>
          </cell>
          <cell r="W36">
            <v>998.74189616392778</v>
          </cell>
          <cell r="X36">
            <v>24106.246299407565</v>
          </cell>
          <cell r="Y36">
            <v>803.54154331358552</v>
          </cell>
          <cell r="Z36">
            <v>66169.996601015882</v>
          </cell>
          <cell r="AA36">
            <v>2134.516019387609</v>
          </cell>
          <cell r="AB36">
            <v>167973.38540192868</v>
          </cell>
          <cell r="AC36">
            <v>502.91432755068467</v>
          </cell>
        </row>
        <row r="37">
          <cell r="A37" t="str">
            <v>CRC</v>
          </cell>
          <cell r="B37" t="str">
            <v>PLANTA</v>
          </cell>
          <cell r="C37" t="str">
            <v>N</v>
          </cell>
          <cell r="H37">
            <v>11453.23</v>
          </cell>
          <cell r="I37">
            <v>369.4590322580645</v>
          </cell>
          <cell r="J37">
            <v>11844.59</v>
          </cell>
          <cell r="K37">
            <v>394.81966666666665</v>
          </cell>
          <cell r="L37">
            <v>9816.0044205459708</v>
          </cell>
          <cell r="M37">
            <v>316.64530388857969</v>
          </cell>
          <cell r="N37">
            <v>8788.1670079475716</v>
          </cell>
          <cell r="O37">
            <v>292.93890026491903</v>
          </cell>
          <cell r="P37">
            <v>11298.997635811696</v>
          </cell>
          <cell r="Q37">
            <v>364.48379470360311</v>
          </cell>
          <cell r="R37">
            <v>10686.514175115328</v>
          </cell>
          <cell r="S37">
            <v>344.72626371339766</v>
          </cell>
          <cell r="T37">
            <v>49018.637082018795</v>
          </cell>
          <cell r="U37">
            <v>1633.9545694006265</v>
          </cell>
          <cell r="V37">
            <v>30960.998781081762</v>
          </cell>
          <cell r="W37">
            <v>998.74189616392778</v>
          </cell>
          <cell r="X37">
            <v>24106.246299407565</v>
          </cell>
          <cell r="Y37">
            <v>803.54154331358552</v>
          </cell>
          <cell r="Z37">
            <v>50810.003398984118</v>
          </cell>
          <cell r="AA37">
            <v>1639.0323677091651</v>
          </cell>
          <cell r="AB37">
            <v>218783.3888009128</v>
          </cell>
          <cell r="AC37">
            <v>599.40654466003502</v>
          </cell>
        </row>
        <row r="38">
          <cell r="A38" t="str">
            <v>CMT</v>
          </cell>
          <cell r="B38" t="str">
            <v>CAMATINDI</v>
          </cell>
          <cell r="C38" t="str">
            <v>N</v>
          </cell>
          <cell r="D38">
            <v>1127</v>
          </cell>
          <cell r="E38">
            <v>36.354838709677416</v>
          </cell>
          <cell r="F38">
            <v>1002</v>
          </cell>
          <cell r="G38">
            <v>35.785714285714285</v>
          </cell>
          <cell r="H38">
            <v>1037</v>
          </cell>
          <cell r="I38">
            <v>33.451612903225808</v>
          </cell>
          <cell r="J38">
            <v>1053</v>
          </cell>
          <cell r="K38">
            <v>35.1</v>
          </cell>
          <cell r="AB38">
            <v>4219</v>
          </cell>
          <cell r="AC38">
            <v>12.631736526946108</v>
          </cell>
        </row>
        <row r="39">
          <cell r="A39" t="str">
            <v>HSR</v>
          </cell>
          <cell r="B39" t="str">
            <v>H.SUAREZ R.</v>
          </cell>
          <cell r="C39" t="str">
            <v>N</v>
          </cell>
          <cell r="D39">
            <v>1270</v>
          </cell>
          <cell r="E39">
            <v>40.967741935483872</v>
          </cell>
          <cell r="F39">
            <v>1090</v>
          </cell>
          <cell r="G39">
            <v>38.928571428571431</v>
          </cell>
          <cell r="H39">
            <v>1615</v>
          </cell>
          <cell r="I39">
            <v>52.096774193548384</v>
          </cell>
          <cell r="J39">
            <v>814</v>
          </cell>
          <cell r="K39">
            <v>27.133333333333333</v>
          </cell>
          <cell r="L39">
            <v>957</v>
          </cell>
          <cell r="M39">
            <v>30.870967741935484</v>
          </cell>
          <cell r="N39">
            <v>958</v>
          </cell>
          <cell r="O39">
            <v>31.933333333333334</v>
          </cell>
          <cell r="P39">
            <v>1879</v>
          </cell>
          <cell r="Q39">
            <v>60.612903225806448</v>
          </cell>
          <cell r="R39">
            <v>883</v>
          </cell>
          <cell r="S39">
            <v>28.483870967741936</v>
          </cell>
          <cell r="T39">
            <v>898</v>
          </cell>
          <cell r="U39">
            <v>29.933333333333334</v>
          </cell>
          <cell r="V39">
            <v>1461</v>
          </cell>
          <cell r="W39">
            <v>47.12903225806452</v>
          </cell>
          <cell r="X39">
            <v>1972</v>
          </cell>
          <cell r="Y39">
            <v>65.733333333333334</v>
          </cell>
          <cell r="AB39">
            <v>13797</v>
          </cell>
          <cell r="AC39">
            <v>41.308383233532936</v>
          </cell>
        </row>
        <row r="40">
          <cell r="A40" t="str">
            <v>KTR</v>
          </cell>
          <cell r="B40" t="str">
            <v>KATARI</v>
          </cell>
          <cell r="C40" t="str">
            <v>N</v>
          </cell>
          <cell r="D40">
            <v>3680</v>
          </cell>
          <cell r="E40">
            <v>118.70967741935483</v>
          </cell>
          <cell r="F40">
            <v>3312</v>
          </cell>
          <cell r="G40">
            <v>118.28571428571429</v>
          </cell>
          <cell r="H40">
            <v>3725</v>
          </cell>
          <cell r="I40">
            <v>120.16129032258064</v>
          </cell>
          <cell r="J40">
            <v>3484</v>
          </cell>
          <cell r="K40">
            <v>116.13333333333334</v>
          </cell>
          <cell r="L40">
            <v>3692</v>
          </cell>
          <cell r="M40">
            <v>119.09677419354838</v>
          </cell>
          <cell r="N40">
            <v>3492</v>
          </cell>
          <cell r="O40">
            <v>116.4</v>
          </cell>
          <cell r="P40">
            <v>3662</v>
          </cell>
          <cell r="Q40">
            <v>118.12903225806451</v>
          </cell>
          <cell r="R40">
            <v>3634</v>
          </cell>
          <cell r="S40">
            <v>117.2258064516129</v>
          </cell>
          <cell r="T40">
            <v>3565</v>
          </cell>
          <cell r="U40">
            <v>118.83333333333333</v>
          </cell>
          <cell r="V40">
            <v>2172</v>
          </cell>
          <cell r="W40">
            <v>70.064516129032256</v>
          </cell>
          <cell r="X40">
            <v>0</v>
          </cell>
          <cell r="Y40">
            <v>0</v>
          </cell>
          <cell r="Z40">
            <v>2548</v>
          </cell>
          <cell r="AA40">
            <v>82.193548387096769</v>
          </cell>
          <cell r="AB40">
            <v>34418</v>
          </cell>
          <cell r="AC40">
            <v>103.04790419161677</v>
          </cell>
        </row>
        <row r="41">
          <cell r="A41" t="str">
            <v>LCS</v>
          </cell>
          <cell r="B41" t="str">
            <v>LOS CUSIS</v>
          </cell>
          <cell r="C41" t="str">
            <v>N</v>
          </cell>
          <cell r="D41">
            <v>45672</v>
          </cell>
          <cell r="E41">
            <v>1473.2903225806451</v>
          </cell>
          <cell r="F41">
            <v>50211</v>
          </cell>
          <cell r="G41">
            <v>1793.25</v>
          </cell>
          <cell r="H41">
            <v>57272</v>
          </cell>
          <cell r="I41">
            <v>1847.483870967742</v>
          </cell>
          <cell r="J41">
            <v>61608</v>
          </cell>
          <cell r="K41">
            <v>2053.6</v>
          </cell>
          <cell r="L41">
            <v>80263</v>
          </cell>
          <cell r="M41">
            <v>2589.1290322580644</v>
          </cell>
          <cell r="N41">
            <v>90886</v>
          </cell>
          <cell r="O41">
            <v>3029.5333333333333</v>
          </cell>
          <cell r="P41">
            <v>98800</v>
          </cell>
          <cell r="Q41">
            <v>3187.0967741935483</v>
          </cell>
          <cell r="R41">
            <v>93846</v>
          </cell>
          <cell r="S41">
            <v>3027.2903225806454</v>
          </cell>
          <cell r="T41">
            <v>88267</v>
          </cell>
          <cell r="U41">
            <v>2942.2333333333331</v>
          </cell>
          <cell r="V41">
            <v>80534</v>
          </cell>
          <cell r="W41">
            <v>2597.8709677419356</v>
          </cell>
          <cell r="X41">
            <v>62888</v>
          </cell>
          <cell r="Y41">
            <v>2096.2666666666669</v>
          </cell>
          <cell r="Z41">
            <v>0</v>
          </cell>
          <cell r="AA41">
            <v>0</v>
          </cell>
          <cell r="AB41">
            <v>810247</v>
          </cell>
          <cell r="AC41">
            <v>2425.8892215568862</v>
          </cell>
        </row>
        <row r="42">
          <cell r="A42" t="str">
            <v>MCT</v>
          </cell>
          <cell r="B42" t="str">
            <v>MONTECRISTO</v>
          </cell>
          <cell r="C42" t="str">
            <v>N</v>
          </cell>
          <cell r="D42">
            <v>674</v>
          </cell>
          <cell r="E42">
            <v>21.741935483870968</v>
          </cell>
          <cell r="F42">
            <v>624</v>
          </cell>
          <cell r="G42">
            <v>22.285714285714285</v>
          </cell>
          <cell r="H42">
            <v>678</v>
          </cell>
          <cell r="I42">
            <v>21.870967741935484</v>
          </cell>
          <cell r="J42">
            <v>632</v>
          </cell>
          <cell r="K42">
            <v>21.066666666666666</v>
          </cell>
          <cell r="L42">
            <v>668</v>
          </cell>
          <cell r="M42">
            <v>21.548387096774192</v>
          </cell>
          <cell r="N42">
            <v>675</v>
          </cell>
          <cell r="O42">
            <v>22.5</v>
          </cell>
          <cell r="P42">
            <v>666</v>
          </cell>
          <cell r="Q42">
            <v>21.483870967741936</v>
          </cell>
          <cell r="R42">
            <v>670</v>
          </cell>
          <cell r="S42">
            <v>21.612903225806452</v>
          </cell>
          <cell r="T42">
            <v>643</v>
          </cell>
          <cell r="U42">
            <v>21.433333333333334</v>
          </cell>
          <cell r="V42">
            <v>673</v>
          </cell>
          <cell r="W42">
            <v>21.70967741935484</v>
          </cell>
          <cell r="X42">
            <v>641</v>
          </cell>
          <cell r="Y42">
            <v>21.366666666666667</v>
          </cell>
          <cell r="Z42">
            <v>52361</v>
          </cell>
          <cell r="AA42">
            <v>1689.0645161290322</v>
          </cell>
          <cell r="AB42">
            <v>7244</v>
          </cell>
          <cell r="AC42">
            <v>21.688622754491018</v>
          </cell>
        </row>
        <row r="43">
          <cell r="A43" t="str">
            <v>PJS</v>
          </cell>
          <cell r="B43" t="str">
            <v>PATUJUSAL</v>
          </cell>
          <cell r="C43" t="str">
            <v>N</v>
          </cell>
          <cell r="D43">
            <v>69203</v>
          </cell>
          <cell r="E43">
            <v>2232.3548387096776</v>
          </cell>
          <cell r="F43">
            <v>56796</v>
          </cell>
          <cell r="G43">
            <v>2028.4285714285713</v>
          </cell>
          <cell r="H43">
            <v>59462</v>
          </cell>
          <cell r="I43">
            <v>1918.1290322580646</v>
          </cell>
          <cell r="J43">
            <v>54584</v>
          </cell>
          <cell r="K43">
            <v>1819.4666666666667</v>
          </cell>
          <cell r="L43">
            <v>53111</v>
          </cell>
          <cell r="M43">
            <v>1713.258064516129</v>
          </cell>
          <cell r="N43">
            <v>47763</v>
          </cell>
          <cell r="O43">
            <v>1592.1</v>
          </cell>
          <cell r="P43">
            <v>47450</v>
          </cell>
          <cell r="Q43">
            <v>1530.6451612903227</v>
          </cell>
          <cell r="R43">
            <v>46763</v>
          </cell>
          <cell r="S43">
            <v>1508.483870967742</v>
          </cell>
          <cell r="T43">
            <v>64766</v>
          </cell>
          <cell r="U43">
            <v>2158.8666666666668</v>
          </cell>
          <cell r="V43">
            <v>73170</v>
          </cell>
          <cell r="W43">
            <v>2360.3225806451615</v>
          </cell>
          <cell r="X43">
            <v>72008</v>
          </cell>
          <cell r="Y43">
            <v>2400.2666666666669</v>
          </cell>
          <cell r="Z43">
            <v>687</v>
          </cell>
          <cell r="AA43">
            <v>22.161290322580644</v>
          </cell>
          <cell r="AB43">
            <v>645076</v>
          </cell>
          <cell r="AC43">
            <v>1931.3652694610778</v>
          </cell>
        </row>
        <row r="44">
          <cell r="A44" t="str">
            <v>SNQ</v>
          </cell>
          <cell r="B44" t="str">
            <v>SAN ROQUE</v>
          </cell>
          <cell r="C44" t="str">
            <v>N</v>
          </cell>
          <cell r="D44">
            <v>17023</v>
          </cell>
          <cell r="E44">
            <v>549.12903225806451</v>
          </cell>
          <cell r="F44">
            <v>16879</v>
          </cell>
          <cell r="G44">
            <v>602.82142857142856</v>
          </cell>
          <cell r="H44">
            <v>18909</v>
          </cell>
          <cell r="I44">
            <v>609.9677419354839</v>
          </cell>
          <cell r="J44">
            <v>16337</v>
          </cell>
          <cell r="K44">
            <v>544.56666666666672</v>
          </cell>
          <cell r="L44">
            <v>18524</v>
          </cell>
          <cell r="M44">
            <v>597.54838709677415</v>
          </cell>
          <cell r="N44">
            <v>18861</v>
          </cell>
          <cell r="O44">
            <v>628.70000000000005</v>
          </cell>
          <cell r="P44">
            <v>20231</v>
          </cell>
          <cell r="Q44">
            <v>652.61290322580646</v>
          </cell>
          <cell r="R44">
            <v>20521</v>
          </cell>
          <cell r="S44">
            <v>661.9677419354839</v>
          </cell>
          <cell r="T44">
            <v>19059</v>
          </cell>
          <cell r="U44">
            <v>635.29999999999995</v>
          </cell>
          <cell r="V44">
            <v>17493</v>
          </cell>
          <cell r="W44">
            <v>564.29032258064512</v>
          </cell>
          <cell r="X44">
            <v>15886</v>
          </cell>
          <cell r="Y44">
            <v>529.5333333333333</v>
          </cell>
          <cell r="Z44">
            <v>69869</v>
          </cell>
          <cell r="AA44">
            <v>2253.8387096774195</v>
          </cell>
          <cell r="AB44">
            <v>199723</v>
          </cell>
          <cell r="AC44">
            <v>597.9730538922156</v>
          </cell>
        </row>
        <row r="45">
          <cell r="A45" t="str">
            <v>SNQ</v>
          </cell>
          <cell r="B45" t="str">
            <v>PLANTA</v>
          </cell>
          <cell r="C45" t="str">
            <v>N</v>
          </cell>
          <cell r="D45">
            <v>17023</v>
          </cell>
          <cell r="E45">
            <v>549.12903225806451</v>
          </cell>
          <cell r="F45">
            <v>16879</v>
          </cell>
          <cell r="G45">
            <v>602.82142857142856</v>
          </cell>
          <cell r="H45">
            <v>18909</v>
          </cell>
          <cell r="I45">
            <v>609.9677419354839</v>
          </cell>
          <cell r="J45">
            <v>16337</v>
          </cell>
          <cell r="K45">
            <v>544.56666666666672</v>
          </cell>
          <cell r="L45">
            <v>18524</v>
          </cell>
          <cell r="M45">
            <v>597.54838709677415</v>
          </cell>
          <cell r="N45">
            <v>18861</v>
          </cell>
          <cell r="O45">
            <v>628.70000000000005</v>
          </cell>
          <cell r="P45">
            <v>20231</v>
          </cell>
          <cell r="Q45">
            <v>652.61290322580646</v>
          </cell>
          <cell r="R45">
            <v>20521</v>
          </cell>
          <cell r="S45">
            <v>661.9677419354839</v>
          </cell>
          <cell r="T45">
            <v>19059</v>
          </cell>
          <cell r="U45">
            <v>635.29999999999995</v>
          </cell>
          <cell r="V45">
            <v>17493</v>
          </cell>
          <cell r="W45">
            <v>564.29032258064512</v>
          </cell>
          <cell r="X45">
            <v>15886</v>
          </cell>
          <cell r="Y45">
            <v>529.5333333333333</v>
          </cell>
          <cell r="Z45">
            <v>14689</v>
          </cell>
          <cell r="AA45">
            <v>473.83870967741933</v>
          </cell>
          <cell r="AB45">
            <v>214412</v>
          </cell>
          <cell r="AC45">
            <v>587.43013698630136</v>
          </cell>
        </row>
        <row r="46">
          <cell r="A46" t="str">
            <v>VGR</v>
          </cell>
          <cell r="B46" t="str">
            <v>VUELTA GRANDE</v>
          </cell>
          <cell r="C46" t="str">
            <v>E</v>
          </cell>
          <cell r="D46">
            <v>71579</v>
          </cell>
          <cell r="E46">
            <v>2309</v>
          </cell>
          <cell r="F46">
            <v>65056</v>
          </cell>
          <cell r="G46">
            <v>2323.4285714285716</v>
          </cell>
          <cell r="H46">
            <v>69216</v>
          </cell>
          <cell r="I46">
            <v>2232.7741935483873</v>
          </cell>
          <cell r="J46">
            <v>70861</v>
          </cell>
          <cell r="K46">
            <v>2362.0333333333333</v>
          </cell>
          <cell r="L46">
            <v>72399</v>
          </cell>
          <cell r="M46">
            <v>2335.4516129032259</v>
          </cell>
          <cell r="N46">
            <v>67569</v>
          </cell>
          <cell r="O46">
            <v>2252.3000000000002</v>
          </cell>
          <cell r="P46">
            <v>68062</v>
          </cell>
          <cell r="Q46">
            <v>2195.5483870967741</v>
          </cell>
          <cell r="R46">
            <v>67933</v>
          </cell>
          <cell r="S46">
            <v>2191.3870967741937</v>
          </cell>
          <cell r="T46">
            <v>64686</v>
          </cell>
          <cell r="U46">
            <v>2156.1999999999998</v>
          </cell>
          <cell r="V46">
            <v>65367</v>
          </cell>
          <cell r="W46">
            <v>2108.6129032258063</v>
          </cell>
          <cell r="X46">
            <v>62953</v>
          </cell>
          <cell r="Y46">
            <v>2098.4333333333334</v>
          </cell>
          <cell r="AB46">
            <v>745681</v>
          </cell>
          <cell r="AC46">
            <v>2232.5778443113772</v>
          </cell>
        </row>
        <row r="47">
          <cell r="A47" t="str">
            <v>VGR</v>
          </cell>
          <cell r="B47" t="str">
            <v>PLANTA</v>
          </cell>
          <cell r="C47" t="str">
            <v>E</v>
          </cell>
          <cell r="D47">
            <v>71579</v>
          </cell>
          <cell r="E47">
            <v>2309</v>
          </cell>
          <cell r="F47">
            <v>65056</v>
          </cell>
          <cell r="G47">
            <v>2323.4285714285716</v>
          </cell>
          <cell r="H47">
            <v>69216</v>
          </cell>
          <cell r="I47">
            <v>2232.7741935483873</v>
          </cell>
          <cell r="J47">
            <v>70861</v>
          </cell>
          <cell r="K47">
            <v>2362.0333333333333</v>
          </cell>
          <cell r="L47">
            <v>72399</v>
          </cell>
          <cell r="M47">
            <v>2335.4516129032259</v>
          </cell>
          <cell r="N47">
            <v>67569</v>
          </cell>
          <cell r="O47">
            <v>2252.3000000000002</v>
          </cell>
          <cell r="P47">
            <v>68062</v>
          </cell>
          <cell r="Q47">
            <v>2195.5483870967741</v>
          </cell>
          <cell r="R47">
            <v>67933</v>
          </cell>
          <cell r="S47">
            <v>2191.3870967741937</v>
          </cell>
          <cell r="T47">
            <v>64686</v>
          </cell>
          <cell r="U47">
            <v>2156.1999999999998</v>
          </cell>
          <cell r="V47">
            <v>65367</v>
          </cell>
          <cell r="W47">
            <v>2108.6129032258063</v>
          </cell>
          <cell r="X47">
            <v>62953</v>
          </cell>
          <cell r="Y47">
            <v>2098.4333333333334</v>
          </cell>
          <cell r="Z47">
            <v>64289</v>
          </cell>
          <cell r="AA47">
            <v>2073.8387096774195</v>
          </cell>
          <cell r="AB47">
            <v>809970</v>
          </cell>
          <cell r="AC47">
            <v>2219.0958904109589</v>
          </cell>
        </row>
        <row r="48">
          <cell r="A48" t="str">
            <v>TOTAL NUEVO</v>
          </cell>
          <cell r="B48" t="str">
            <v>PLANTA</v>
          </cell>
          <cell r="C48" t="str">
            <v>E</v>
          </cell>
          <cell r="D48">
            <v>139135</v>
          </cell>
          <cell r="E48">
            <v>4488.2258064516127</v>
          </cell>
          <cell r="F48">
            <v>130176</v>
          </cell>
          <cell r="G48">
            <v>4649.1428571428569</v>
          </cell>
          <cell r="H48">
            <v>154514.23000000001</v>
          </cell>
          <cell r="I48">
            <v>4984.33</v>
          </cell>
          <cell r="J48">
            <v>150785.59</v>
          </cell>
          <cell r="K48">
            <v>5026.1863333333331</v>
          </cell>
          <cell r="L48">
            <v>167031.00442054597</v>
          </cell>
          <cell r="M48">
            <v>5388.0969167918056</v>
          </cell>
          <cell r="N48">
            <v>171423.16700794757</v>
          </cell>
          <cell r="O48">
            <v>5714.1055669315856</v>
          </cell>
          <cell r="P48">
            <v>183986.99763581168</v>
          </cell>
          <cell r="Q48">
            <v>5935.0644398648928</v>
          </cell>
          <cell r="R48">
            <v>177003.51417511533</v>
          </cell>
          <cell r="S48">
            <v>5709.7907798424303</v>
          </cell>
          <cell r="T48">
            <v>226216.6370820188</v>
          </cell>
          <cell r="U48">
            <v>7540.5545694006269</v>
          </cell>
          <cell r="V48">
            <v>206463.99878108175</v>
          </cell>
          <cell r="W48">
            <v>6660.128992938121</v>
          </cell>
          <cell r="X48">
            <v>177501.24629940756</v>
          </cell>
          <cell r="Y48">
            <v>5916.7082099802519</v>
          </cell>
          <cell r="AB48">
            <v>1884237.3854019288</v>
          </cell>
          <cell r="AC48">
            <v>5641.4292976105653</v>
          </cell>
        </row>
        <row r="49">
          <cell r="A49" t="str">
            <v>TOTAL EXISTENTE</v>
          </cell>
          <cell r="D49">
            <v>200425</v>
          </cell>
          <cell r="E49">
            <v>6465.322580645161</v>
          </cell>
          <cell r="F49">
            <v>187047</v>
          </cell>
          <cell r="G49">
            <v>6680.25</v>
          </cell>
          <cell r="H49">
            <v>197927.77000000002</v>
          </cell>
          <cell r="I49">
            <v>6384.7667741935493</v>
          </cell>
          <cell r="J49">
            <v>191806.41</v>
          </cell>
          <cell r="K49">
            <v>6393.5470000000005</v>
          </cell>
          <cell r="L49">
            <v>202068.99557945403</v>
          </cell>
          <cell r="M49">
            <v>6518.3546961114207</v>
          </cell>
          <cell r="N49">
            <v>192115.83299205243</v>
          </cell>
          <cell r="O49">
            <v>6403.8610997350806</v>
          </cell>
          <cell r="P49">
            <v>191168.15236418831</v>
          </cell>
          <cell r="Q49">
            <v>6166.7145923931712</v>
          </cell>
          <cell r="R49">
            <v>186771.48582488467</v>
          </cell>
          <cell r="S49">
            <v>6024.8866395124087</v>
          </cell>
          <cell r="T49">
            <v>134299.3629179812</v>
          </cell>
          <cell r="U49">
            <v>4476.645430599373</v>
          </cell>
          <cell r="V49">
            <v>137983.00121891825</v>
          </cell>
          <cell r="W49">
            <v>4451.0645554489756</v>
          </cell>
          <cell r="X49">
            <v>134424.75370059244</v>
          </cell>
          <cell r="Y49">
            <v>4480.8251233530809</v>
          </cell>
          <cell r="Z49">
            <v>190964.00339898412</v>
          </cell>
          <cell r="AA49">
            <v>6160.1291419027139</v>
          </cell>
          <cell r="AB49">
            <v>1956037.7645980711</v>
          </cell>
          <cell r="AC49">
            <v>5856.400492808596</v>
          </cell>
        </row>
        <row r="50">
          <cell r="A50" t="str">
            <v>TOTAL CHACO</v>
          </cell>
          <cell r="D50">
            <v>339560</v>
          </cell>
          <cell r="E50">
            <v>10953.548387096775</v>
          </cell>
          <cell r="F50">
            <v>317223</v>
          </cell>
          <cell r="G50">
            <v>11329.392857142857</v>
          </cell>
          <cell r="H50">
            <v>352442</v>
          </cell>
          <cell r="I50">
            <v>11369.096774193549</v>
          </cell>
          <cell r="J50">
            <v>342592</v>
          </cell>
          <cell r="K50">
            <v>11419.733333333334</v>
          </cell>
          <cell r="L50">
            <v>369100</v>
          </cell>
          <cell r="M50">
            <v>11906.451612903225</v>
          </cell>
          <cell r="N50">
            <v>363539</v>
          </cell>
          <cell r="O50">
            <v>12117.966666666667</v>
          </cell>
          <cell r="P50">
            <v>375155.15</v>
          </cell>
          <cell r="Q50">
            <v>12101.779032258066</v>
          </cell>
          <cell r="R50">
            <v>363775</v>
          </cell>
          <cell r="S50">
            <v>11734.677419354839</v>
          </cell>
          <cell r="T50">
            <v>360516</v>
          </cell>
          <cell r="U50">
            <v>12017.2</v>
          </cell>
          <cell r="V50">
            <v>344447</v>
          </cell>
          <cell r="W50">
            <v>11111.193548387097</v>
          </cell>
          <cell r="X50">
            <v>311926</v>
          </cell>
          <cell r="Y50">
            <v>10397.533333333333</v>
          </cell>
          <cell r="Z50">
            <v>130458.99660101588</v>
          </cell>
          <cell r="AA50">
            <v>4208.3547290650286</v>
          </cell>
          <cell r="AB50">
            <v>3840275.15</v>
          </cell>
          <cell r="AC50">
            <v>11497.829790419162</v>
          </cell>
        </row>
        <row r="51">
          <cell r="A51" t="str">
            <v xml:space="preserve">  VINTAGE PETROLEUM BOLIVIANA LTD. (SHAMROCK VENTURES)</v>
          </cell>
          <cell r="D51">
            <v>339560</v>
          </cell>
          <cell r="E51">
            <v>10953.548387096775</v>
          </cell>
          <cell r="F51">
            <v>317223</v>
          </cell>
          <cell r="G51">
            <v>11329.392857142857</v>
          </cell>
          <cell r="H51">
            <v>352442</v>
          </cell>
          <cell r="I51">
            <v>11369.096774193549</v>
          </cell>
          <cell r="J51">
            <v>342592</v>
          </cell>
          <cell r="K51">
            <v>11419.733333333334</v>
          </cell>
          <cell r="L51">
            <v>369100</v>
          </cell>
          <cell r="M51">
            <v>11906.451612903225</v>
          </cell>
          <cell r="N51">
            <v>363539</v>
          </cell>
          <cell r="O51">
            <v>12117.966666666667</v>
          </cell>
          <cell r="P51">
            <v>375155.15</v>
          </cell>
          <cell r="Q51">
            <v>12101.779032258066</v>
          </cell>
          <cell r="R51">
            <v>363775</v>
          </cell>
          <cell r="S51">
            <v>11734.677419354839</v>
          </cell>
          <cell r="T51">
            <v>360516</v>
          </cell>
          <cell r="U51">
            <v>12017.2</v>
          </cell>
          <cell r="V51">
            <v>344447</v>
          </cell>
          <cell r="W51">
            <v>11111.193548387097</v>
          </cell>
          <cell r="X51">
            <v>311926</v>
          </cell>
          <cell r="Y51">
            <v>10397.533333333333</v>
          </cell>
          <cell r="Z51">
            <v>321423</v>
          </cell>
          <cell r="AA51">
            <v>10368.483870967742</v>
          </cell>
          <cell r="AB51">
            <v>4161698.15</v>
          </cell>
          <cell r="AC51">
            <v>11401.912739726027</v>
          </cell>
        </row>
        <row r="52">
          <cell r="A52" t="str">
            <v>NJL</v>
          </cell>
          <cell r="B52" t="str">
            <v>NARANJILLOS</v>
          </cell>
          <cell r="C52" t="str">
            <v>N</v>
          </cell>
        </row>
        <row r="53">
          <cell r="A53" t="str">
            <v>ÑPC</v>
          </cell>
          <cell r="B53" t="str">
            <v>ÑUPUCO</v>
          </cell>
          <cell r="C53" t="str">
            <v>N</v>
          </cell>
          <cell r="D53">
            <v>19272.97</v>
          </cell>
          <cell r="E53">
            <v>621.70870967741939</v>
          </cell>
          <cell r="F53">
            <v>19130.849999999999</v>
          </cell>
          <cell r="G53">
            <v>683.24464285714282</v>
          </cell>
          <cell r="H53">
            <v>21158.809999999998</v>
          </cell>
          <cell r="I53">
            <v>682.54225806451609</v>
          </cell>
          <cell r="J53">
            <v>19368.21</v>
          </cell>
          <cell r="K53">
            <v>645.60699999999997</v>
          </cell>
          <cell r="L53">
            <v>20072.75</v>
          </cell>
          <cell r="M53">
            <v>647.50806451612902</v>
          </cell>
          <cell r="N53">
            <v>20667.079596147629</v>
          </cell>
          <cell r="O53">
            <v>688.90265320492097</v>
          </cell>
          <cell r="P53">
            <v>18488.349999999999</v>
          </cell>
          <cell r="Q53">
            <v>596.39838709677417</v>
          </cell>
          <cell r="R53">
            <v>16318.19</v>
          </cell>
          <cell r="S53">
            <v>526.3932258064516</v>
          </cell>
          <cell r="T53">
            <v>15076.3</v>
          </cell>
          <cell r="U53">
            <v>502.54333333333329</v>
          </cell>
          <cell r="V53">
            <v>13024.94</v>
          </cell>
          <cell r="W53">
            <v>420.1593548387097</v>
          </cell>
          <cell r="X53">
            <v>10161.790000000001</v>
          </cell>
          <cell r="Y53">
            <v>338.72633333333334</v>
          </cell>
          <cell r="AB53">
            <v>192740.23959614761</v>
          </cell>
          <cell r="AC53">
            <v>577.06658561720837</v>
          </cell>
        </row>
        <row r="54">
          <cell r="A54" t="str">
            <v>PVN</v>
          </cell>
          <cell r="B54" t="str">
            <v>PORVENIR</v>
          </cell>
          <cell r="C54" t="str">
            <v>E</v>
          </cell>
          <cell r="D54">
            <v>4492.0499999999993</v>
          </cell>
          <cell r="E54">
            <v>144.90483870967739</v>
          </cell>
          <cell r="F54">
            <v>3268.8</v>
          </cell>
          <cell r="G54">
            <v>116.74285714285715</v>
          </cell>
          <cell r="H54">
            <v>3283.7</v>
          </cell>
          <cell r="I54">
            <v>105.9258064516129</v>
          </cell>
          <cell r="J54">
            <v>2959.3599999999997</v>
          </cell>
          <cell r="K54">
            <v>98.645333333333326</v>
          </cell>
          <cell r="L54">
            <v>2819.24</v>
          </cell>
          <cell r="M54">
            <v>90.943225806451608</v>
          </cell>
          <cell r="N54">
            <v>2768.1204038523711</v>
          </cell>
          <cell r="O54">
            <v>92.270680128412366</v>
          </cell>
          <cell r="P54">
            <v>3395.3500000000004</v>
          </cell>
          <cell r="Q54">
            <v>109.52741935483873</v>
          </cell>
          <cell r="R54">
            <v>3539.41</v>
          </cell>
          <cell r="S54">
            <v>114.17451612903226</v>
          </cell>
          <cell r="T54">
            <v>2645.52</v>
          </cell>
          <cell r="U54">
            <v>88.183999999999997</v>
          </cell>
          <cell r="V54">
            <v>3119.08</v>
          </cell>
          <cell r="W54">
            <v>100.61548387096774</v>
          </cell>
          <cell r="X54">
            <v>2396.9899999999998</v>
          </cell>
          <cell r="Y54">
            <v>79.899666666666661</v>
          </cell>
          <cell r="AB54">
            <v>34687.620403852372</v>
          </cell>
          <cell r="AC54">
            <v>103.85515090973765</v>
          </cell>
        </row>
        <row r="55">
          <cell r="A55" t="str">
            <v>ÑPC</v>
          </cell>
          <cell r="B55" t="str">
            <v>ÑUPUCO</v>
          </cell>
          <cell r="C55" t="str">
            <v>N</v>
          </cell>
          <cell r="D55">
            <v>19272.97</v>
          </cell>
          <cell r="E55">
            <v>621.70870967741939</v>
          </cell>
          <cell r="F55">
            <v>19130.849999999999</v>
          </cell>
          <cell r="G55">
            <v>683.24464285714282</v>
          </cell>
          <cell r="H55">
            <v>21158.809999999998</v>
          </cell>
          <cell r="I55">
            <v>682.54225806451609</v>
          </cell>
          <cell r="J55">
            <v>19368.21</v>
          </cell>
          <cell r="K55">
            <v>645.60699999999997</v>
          </cell>
          <cell r="L55">
            <v>20072.75</v>
          </cell>
          <cell r="M55">
            <v>647.50806451612902</v>
          </cell>
          <cell r="N55">
            <v>20667.079596147629</v>
          </cell>
          <cell r="O55">
            <v>688.90265320492097</v>
          </cell>
          <cell r="P55">
            <v>18488.349999999999</v>
          </cell>
          <cell r="Q55">
            <v>596.39838709677417</v>
          </cell>
          <cell r="R55">
            <v>16318.19</v>
          </cell>
          <cell r="S55">
            <v>526.3932258064516</v>
          </cell>
          <cell r="T55">
            <v>15076.3</v>
          </cell>
          <cell r="U55">
            <v>502.54333333333329</v>
          </cell>
          <cell r="V55">
            <v>13024.94</v>
          </cell>
          <cell r="W55">
            <v>420.1593548387097</v>
          </cell>
          <cell r="X55">
            <v>10161.790000000001</v>
          </cell>
          <cell r="Y55">
            <v>338.72633333333334</v>
          </cell>
          <cell r="Z55">
            <v>8339.48</v>
          </cell>
          <cell r="AA55">
            <v>269.01548387096773</v>
          </cell>
          <cell r="AB55">
            <v>201079.71959614762</v>
          </cell>
          <cell r="AC55">
            <v>550.90334135930857</v>
          </cell>
        </row>
        <row r="56">
          <cell r="A56" t="str">
            <v>TOTAL VENTURES</v>
          </cell>
          <cell r="B56" t="str">
            <v>PORVENIR</v>
          </cell>
          <cell r="C56" t="str">
            <v>E</v>
          </cell>
          <cell r="D56">
            <v>23765.02</v>
          </cell>
          <cell r="E56">
            <v>766.61354838709678</v>
          </cell>
          <cell r="F56">
            <v>22399.649999999998</v>
          </cell>
          <cell r="G56">
            <v>799.98749999999995</v>
          </cell>
          <cell r="H56">
            <v>24442.51</v>
          </cell>
          <cell r="I56">
            <v>788.46806451612895</v>
          </cell>
          <cell r="J56">
            <v>22327.57</v>
          </cell>
          <cell r="K56">
            <v>744.25233333333335</v>
          </cell>
          <cell r="L56">
            <v>22891.989999999998</v>
          </cell>
          <cell r="M56">
            <v>738.45129032258058</v>
          </cell>
          <cell r="N56">
            <v>23435.200000000001</v>
          </cell>
          <cell r="O56">
            <v>781.1733333333334</v>
          </cell>
          <cell r="P56">
            <v>21883.699999999997</v>
          </cell>
          <cell r="Q56">
            <v>705.92580645161286</v>
          </cell>
          <cell r="R56">
            <v>19857.599999999999</v>
          </cell>
          <cell r="S56">
            <v>640.56774193548381</v>
          </cell>
          <cell r="T56">
            <v>17721.82</v>
          </cell>
          <cell r="U56">
            <v>590.72733333333338</v>
          </cell>
          <cell r="V56">
            <v>16144.02</v>
          </cell>
          <cell r="W56">
            <v>520.7748387096774</v>
          </cell>
          <cell r="X56">
            <v>12558.78</v>
          </cell>
          <cell r="Y56">
            <v>418.62600000000003</v>
          </cell>
          <cell r="Z56">
            <v>2745.42</v>
          </cell>
          <cell r="AA56">
            <v>88.561935483870968</v>
          </cell>
          <cell r="AB56">
            <v>227427.86000000002</v>
          </cell>
          <cell r="AC56">
            <v>680.92173652694612</v>
          </cell>
        </row>
        <row r="57">
          <cell r="A57" t="str">
            <v xml:space="preserve">  M A X U S   B O L I V I A   I N C .</v>
          </cell>
          <cell r="B57" t="str">
            <v>SUPUATI</v>
          </cell>
          <cell r="C57" t="str">
            <v>N</v>
          </cell>
          <cell r="Z57">
            <v>7136</v>
          </cell>
          <cell r="AA57">
            <v>230.19354838709677</v>
          </cell>
          <cell r="AB57">
            <v>7136</v>
          </cell>
          <cell r="AC57">
            <v>19.550684931506851</v>
          </cell>
        </row>
        <row r="58">
          <cell r="A58" t="str">
            <v>CBT</v>
          </cell>
          <cell r="B58" t="str">
            <v xml:space="preserve">CAMBEITI </v>
          </cell>
          <cell r="C58" t="str">
            <v>N</v>
          </cell>
          <cell r="D58">
            <v>23765.02</v>
          </cell>
          <cell r="E58">
            <v>766.61354838709678</v>
          </cell>
          <cell r="F58">
            <v>22399.649999999998</v>
          </cell>
          <cell r="G58">
            <v>799.98749999999995</v>
          </cell>
          <cell r="H58">
            <v>24442.51</v>
          </cell>
          <cell r="I58">
            <v>788.46806451612895</v>
          </cell>
          <cell r="J58">
            <v>22327.57</v>
          </cell>
          <cell r="K58">
            <v>744.25233333333335</v>
          </cell>
          <cell r="L58">
            <v>22891.989999999998</v>
          </cell>
          <cell r="M58">
            <v>738.45129032258058</v>
          </cell>
          <cell r="N58">
            <v>23435.200000000001</v>
          </cell>
          <cell r="O58">
            <v>781.1733333333334</v>
          </cell>
          <cell r="P58">
            <v>21883.699999999997</v>
          </cell>
          <cell r="Q58">
            <v>705.92580645161286</v>
          </cell>
          <cell r="R58">
            <v>19857.599999999999</v>
          </cell>
          <cell r="S58">
            <v>640.56774193548381</v>
          </cell>
          <cell r="T58">
            <v>17721.82</v>
          </cell>
          <cell r="U58">
            <v>590.72733333333338</v>
          </cell>
          <cell r="V58">
            <v>16144.02</v>
          </cell>
          <cell r="W58">
            <v>520.7748387096774</v>
          </cell>
          <cell r="X58">
            <v>1815</v>
          </cell>
          <cell r="Y58">
            <v>60.5</v>
          </cell>
          <cell r="Z58">
            <v>18220.900000000001</v>
          </cell>
          <cell r="AA58">
            <v>587.77096774193558</v>
          </cell>
          <cell r="AB58">
            <v>1815</v>
          </cell>
          <cell r="AC58">
            <v>5.4341317365269459</v>
          </cell>
        </row>
        <row r="59">
          <cell r="A59" t="str">
            <v>MGD</v>
          </cell>
          <cell r="B59" t="str">
            <v>MONTEAGUDO</v>
          </cell>
          <cell r="C59" t="str">
            <v>N</v>
          </cell>
          <cell r="D59">
            <v>18533</v>
          </cell>
          <cell r="E59">
            <v>597.83870967741939</v>
          </cell>
          <cell r="F59">
            <v>20333</v>
          </cell>
          <cell r="G59">
            <v>726.17857142857144</v>
          </cell>
          <cell r="H59">
            <v>20315</v>
          </cell>
          <cell r="I59">
            <v>655.32258064516134</v>
          </cell>
          <cell r="J59">
            <v>18829</v>
          </cell>
          <cell r="K59">
            <v>627.63333333333333</v>
          </cell>
          <cell r="L59">
            <v>17608</v>
          </cell>
          <cell r="M59">
            <v>568</v>
          </cell>
          <cell r="N59">
            <v>16990</v>
          </cell>
          <cell r="O59">
            <v>566.33333333333337</v>
          </cell>
          <cell r="P59">
            <v>17170</v>
          </cell>
          <cell r="Q59">
            <v>553.87096774193549</v>
          </cell>
          <cell r="R59">
            <v>19858</v>
          </cell>
          <cell r="S59">
            <v>640.58064516129036</v>
          </cell>
          <cell r="T59">
            <v>17239</v>
          </cell>
          <cell r="U59">
            <v>574.63333333333333</v>
          </cell>
          <cell r="V59">
            <v>15691</v>
          </cell>
          <cell r="W59">
            <v>506.16129032258067</v>
          </cell>
          <cell r="X59">
            <v>17838</v>
          </cell>
          <cell r="Y59">
            <v>594.6</v>
          </cell>
          <cell r="AB59">
            <v>200404</v>
          </cell>
          <cell r="AC59">
            <v>600.01197604790423</v>
          </cell>
        </row>
        <row r="60">
          <cell r="A60" t="str">
            <v>PLM</v>
          </cell>
          <cell r="B60" t="str">
            <v>PALOMA</v>
          </cell>
          <cell r="C60" t="str">
            <v>N</v>
          </cell>
          <cell r="D60">
            <v>140219.70000000001</v>
          </cell>
          <cell r="E60">
            <v>4523.2161290322583</v>
          </cell>
          <cell r="F60">
            <v>153250</v>
          </cell>
          <cell r="G60">
            <v>5473.2142857142853</v>
          </cell>
          <cell r="H60">
            <v>172064</v>
          </cell>
          <cell r="I60">
            <v>5550.4516129032254</v>
          </cell>
          <cell r="J60">
            <v>183218</v>
          </cell>
          <cell r="K60">
            <v>6107.2666666666664</v>
          </cell>
          <cell r="L60">
            <v>202507</v>
          </cell>
          <cell r="M60">
            <v>6532.4838709677415</v>
          </cell>
          <cell r="N60">
            <v>209713</v>
          </cell>
          <cell r="O60">
            <v>6990.4333333333334</v>
          </cell>
          <cell r="P60">
            <v>283764.40000000002</v>
          </cell>
          <cell r="Q60">
            <v>9153.6903225806454</v>
          </cell>
          <cell r="R60">
            <v>290076.25</v>
          </cell>
          <cell r="S60">
            <v>9357.2983870967746</v>
          </cell>
          <cell r="T60">
            <v>285757.18</v>
          </cell>
          <cell r="U60">
            <v>9525.239333333333</v>
          </cell>
          <cell r="V60">
            <v>236727.44</v>
          </cell>
          <cell r="W60">
            <v>7636.3690322580642</v>
          </cell>
          <cell r="X60">
            <v>1815</v>
          </cell>
          <cell r="Y60">
            <v>60.5</v>
          </cell>
          <cell r="Z60">
            <v>1148</v>
          </cell>
          <cell r="AA60">
            <v>37.032258064516128</v>
          </cell>
          <cell r="AB60">
            <v>2427807.27</v>
          </cell>
          <cell r="AC60">
            <v>7268.8840419161679</v>
          </cell>
        </row>
        <row r="61">
          <cell r="A61" t="str">
            <v>SRB</v>
          </cell>
          <cell r="B61" t="str">
            <v>SURUBI</v>
          </cell>
          <cell r="C61" t="str">
            <v>E</v>
          </cell>
          <cell r="D61">
            <v>165054.59</v>
          </cell>
          <cell r="E61">
            <v>5324.3416129032257</v>
          </cell>
          <cell r="F61">
            <v>143126</v>
          </cell>
          <cell r="G61">
            <v>5111.6428571428569</v>
          </cell>
          <cell r="H61">
            <v>157038</v>
          </cell>
          <cell r="I61">
            <v>5065.7419354838712</v>
          </cell>
          <cell r="J61">
            <v>143645</v>
          </cell>
          <cell r="K61">
            <v>4788.166666666667</v>
          </cell>
          <cell r="L61">
            <v>144922</v>
          </cell>
          <cell r="M61">
            <v>4674.9032258064517</v>
          </cell>
          <cell r="N61">
            <v>137351</v>
          </cell>
          <cell r="O61">
            <v>4578.3666666666668</v>
          </cell>
          <cell r="P61">
            <v>138879</v>
          </cell>
          <cell r="Q61">
            <v>4479.9677419354839</v>
          </cell>
          <cell r="R61">
            <v>132394.32</v>
          </cell>
          <cell r="S61">
            <v>4270.7845161290325</v>
          </cell>
          <cell r="T61">
            <v>121221.36</v>
          </cell>
          <cell r="U61">
            <v>4040.712</v>
          </cell>
          <cell r="V61">
            <v>100805.52</v>
          </cell>
          <cell r="W61">
            <v>3251.7909677419357</v>
          </cell>
          <cell r="X61">
            <v>130600.03</v>
          </cell>
          <cell r="Y61">
            <v>4353.3343333333332</v>
          </cell>
          <cell r="Z61">
            <v>28145</v>
          </cell>
          <cell r="AA61">
            <v>907.90322580645159</v>
          </cell>
          <cell r="AB61">
            <v>1515036.82</v>
          </cell>
          <cell r="AC61">
            <v>4536.0383832335328</v>
          </cell>
        </row>
        <row r="62">
          <cell r="A62" t="str">
            <v>SRB</v>
          </cell>
          <cell r="B62" t="str">
            <v>BLOQUE BAJO</v>
          </cell>
          <cell r="C62" t="str">
            <v>N</v>
          </cell>
          <cell r="D62">
            <v>23177</v>
          </cell>
          <cell r="E62">
            <v>747.64516129032256</v>
          </cell>
          <cell r="F62">
            <v>20512</v>
          </cell>
          <cell r="G62">
            <v>732.57142857142856</v>
          </cell>
          <cell r="H62">
            <v>21974</v>
          </cell>
          <cell r="I62">
            <v>708.83870967741939</v>
          </cell>
          <cell r="J62">
            <v>19808</v>
          </cell>
          <cell r="K62">
            <v>660.26666666666665</v>
          </cell>
          <cell r="L62">
            <v>19996</v>
          </cell>
          <cell r="M62">
            <v>645.0322580645161</v>
          </cell>
          <cell r="N62">
            <v>18683</v>
          </cell>
          <cell r="O62">
            <v>622.76666666666665</v>
          </cell>
          <cell r="P62">
            <v>18686</v>
          </cell>
          <cell r="Q62">
            <v>602.77419354838707</v>
          </cell>
          <cell r="R62">
            <v>17295.48</v>
          </cell>
          <cell r="S62">
            <v>557.91870967741932</v>
          </cell>
          <cell r="T62">
            <v>18308.02</v>
          </cell>
          <cell r="U62">
            <v>610.26733333333334</v>
          </cell>
          <cell r="V62">
            <v>17364.61</v>
          </cell>
          <cell r="W62">
            <v>560.14870967741933</v>
          </cell>
          <cell r="X62">
            <v>16193.97</v>
          </cell>
          <cell r="Y62">
            <v>539.79899999999998</v>
          </cell>
          <cell r="Z62">
            <v>282442.27</v>
          </cell>
          <cell r="AA62">
            <v>9111.0409677419357</v>
          </cell>
          <cell r="AB62">
            <v>211998.07999999999</v>
          </cell>
          <cell r="AC62">
            <v>634.72479041916165</v>
          </cell>
        </row>
        <row r="63">
          <cell r="A63" t="str">
            <v>TOTAL NUEVO</v>
          </cell>
          <cell r="B63" t="str">
            <v>SURUBI</v>
          </cell>
          <cell r="C63" t="str">
            <v>E</v>
          </cell>
          <cell r="D63">
            <v>181929.7</v>
          </cell>
          <cell r="E63">
            <v>5868.7000000000007</v>
          </cell>
          <cell r="F63">
            <v>194095</v>
          </cell>
          <cell r="G63">
            <v>6931.9642857142853</v>
          </cell>
          <cell r="H63">
            <v>214353</v>
          </cell>
          <cell r="I63">
            <v>6914.6129032258068</v>
          </cell>
          <cell r="J63">
            <v>221855</v>
          </cell>
          <cell r="K63">
            <v>7395.166666666667</v>
          </cell>
          <cell r="L63">
            <v>240111</v>
          </cell>
          <cell r="M63">
            <v>7745.5161290322585</v>
          </cell>
          <cell r="N63">
            <v>245386</v>
          </cell>
          <cell r="O63">
            <v>8179.5333333333338</v>
          </cell>
          <cell r="P63">
            <v>319620.40000000002</v>
          </cell>
          <cell r="Q63">
            <v>10310.335483870969</v>
          </cell>
          <cell r="R63">
            <v>327229.73</v>
          </cell>
          <cell r="S63">
            <v>10555.797741935483</v>
          </cell>
          <cell r="T63">
            <v>321304.2</v>
          </cell>
          <cell r="U63">
            <v>10710.140000000001</v>
          </cell>
          <cell r="V63">
            <v>269783.05</v>
          </cell>
          <cell r="W63">
            <v>8702.6790322580637</v>
          </cell>
          <cell r="X63">
            <v>306357.26999999996</v>
          </cell>
          <cell r="Y63">
            <v>10211.908999999998</v>
          </cell>
          <cell r="Z63">
            <v>130244.95</v>
          </cell>
          <cell r="AA63">
            <v>4201.45</v>
          </cell>
          <cell r="AB63">
            <v>2842024.35</v>
          </cell>
          <cell r="AC63">
            <v>8509.0549401197604</v>
          </cell>
        </row>
        <row r="64">
          <cell r="A64" t="str">
            <v>TOTAL MAXUS</v>
          </cell>
          <cell r="B64" t="str">
            <v>BLOQUE BAJO</v>
          </cell>
          <cell r="C64" t="str">
            <v>N</v>
          </cell>
          <cell r="D64">
            <v>346984.29000000004</v>
          </cell>
          <cell r="E64">
            <v>11193.041612903227</v>
          </cell>
          <cell r="F64">
            <v>337221</v>
          </cell>
          <cell r="G64">
            <v>12043.607142857143</v>
          </cell>
          <cell r="H64">
            <v>371391</v>
          </cell>
          <cell r="I64">
            <v>11980.354838709678</v>
          </cell>
          <cell r="J64">
            <v>365500</v>
          </cell>
          <cell r="K64">
            <v>12183.333333333334</v>
          </cell>
          <cell r="L64">
            <v>385033</v>
          </cell>
          <cell r="M64">
            <v>12420.41935483871</v>
          </cell>
          <cell r="N64">
            <v>382737</v>
          </cell>
          <cell r="O64">
            <v>12757.9</v>
          </cell>
          <cell r="P64">
            <v>458499.4</v>
          </cell>
          <cell r="Q64">
            <v>14790.303225806452</v>
          </cell>
          <cell r="R64">
            <v>459624.05</v>
          </cell>
          <cell r="S64">
            <v>14826.582258064516</v>
          </cell>
          <cell r="T64">
            <v>442525.56</v>
          </cell>
          <cell r="U64">
            <v>14750.852000000001</v>
          </cell>
          <cell r="V64">
            <v>370588.57</v>
          </cell>
          <cell r="W64">
            <v>11954.47</v>
          </cell>
          <cell r="X64">
            <v>436957.29999999993</v>
          </cell>
          <cell r="Y64">
            <v>14565.24333333333</v>
          </cell>
          <cell r="Z64">
            <v>16529.36</v>
          </cell>
          <cell r="AA64">
            <v>533.20516129032262</v>
          </cell>
          <cell r="AB64">
            <v>4357061.17</v>
          </cell>
          <cell r="AC64">
            <v>13045.093323353292</v>
          </cell>
        </row>
        <row r="65">
          <cell r="A65" t="str">
            <v xml:space="preserve">  P E R E Z   COMPANC  S . A .</v>
          </cell>
          <cell r="D65">
            <v>181929.7</v>
          </cell>
          <cell r="E65">
            <v>5868.7000000000007</v>
          </cell>
          <cell r="F65">
            <v>194095</v>
          </cell>
          <cell r="G65">
            <v>6931.9642857142853</v>
          </cell>
          <cell r="H65">
            <v>214353</v>
          </cell>
          <cell r="I65">
            <v>6914.6129032258068</v>
          </cell>
          <cell r="J65">
            <v>221855</v>
          </cell>
          <cell r="K65">
            <v>7395.166666666667</v>
          </cell>
          <cell r="L65">
            <v>240111</v>
          </cell>
          <cell r="M65">
            <v>7745.5161290322585</v>
          </cell>
          <cell r="N65">
            <v>245386</v>
          </cell>
          <cell r="O65">
            <v>8179.5333333333338</v>
          </cell>
          <cell r="P65">
            <v>319620.40000000002</v>
          </cell>
          <cell r="Q65">
            <v>10310.335483870969</v>
          </cell>
          <cell r="R65">
            <v>327229.73</v>
          </cell>
          <cell r="S65">
            <v>10555.797741935483</v>
          </cell>
          <cell r="T65">
            <v>321304.2</v>
          </cell>
          <cell r="U65">
            <v>10710.140000000001</v>
          </cell>
          <cell r="V65">
            <v>269783.05</v>
          </cell>
          <cell r="W65">
            <v>8702.6790322580637</v>
          </cell>
          <cell r="X65">
            <v>306357.26999999996</v>
          </cell>
          <cell r="Y65">
            <v>10211.908999999998</v>
          </cell>
          <cell r="Z65">
            <v>328264.63</v>
          </cell>
          <cell r="AA65">
            <v>10589.181612903227</v>
          </cell>
          <cell r="AB65">
            <v>3170288.98</v>
          </cell>
          <cell r="AC65">
            <v>8685.7232328767132</v>
          </cell>
        </row>
        <row r="66">
          <cell r="A66" t="str">
            <v>CAR</v>
          </cell>
          <cell r="B66" t="str">
            <v>CARANDA</v>
          </cell>
          <cell r="C66" t="str">
            <v>E</v>
          </cell>
          <cell r="D66">
            <v>346984.29000000004</v>
          </cell>
          <cell r="E66">
            <v>11193.041612903227</v>
          </cell>
          <cell r="F66">
            <v>337221</v>
          </cell>
          <cell r="G66">
            <v>12043.607142857143</v>
          </cell>
          <cell r="H66">
            <v>371391</v>
          </cell>
          <cell r="I66">
            <v>11980.354838709678</v>
          </cell>
          <cell r="J66">
            <v>365500</v>
          </cell>
          <cell r="K66">
            <v>12183.333333333334</v>
          </cell>
          <cell r="L66">
            <v>385033</v>
          </cell>
          <cell r="M66">
            <v>12420.41935483871</v>
          </cell>
          <cell r="N66">
            <v>382737</v>
          </cell>
          <cell r="O66">
            <v>12757.9</v>
          </cell>
          <cell r="P66">
            <v>458499.4</v>
          </cell>
          <cell r="Q66">
            <v>14790.303225806452</v>
          </cell>
          <cell r="R66">
            <v>459624.05</v>
          </cell>
          <cell r="S66">
            <v>14826.582258064516</v>
          </cell>
          <cell r="T66">
            <v>442525.56</v>
          </cell>
          <cell r="U66">
            <v>14750.852000000001</v>
          </cell>
          <cell r="V66">
            <v>370588.57</v>
          </cell>
          <cell r="W66">
            <v>11954.47</v>
          </cell>
          <cell r="X66">
            <v>436957.29999999993</v>
          </cell>
          <cell r="Y66">
            <v>14565.24333333333</v>
          </cell>
          <cell r="Z66">
            <v>458509.58</v>
          </cell>
          <cell r="AA66">
            <v>14790.631612903226</v>
          </cell>
          <cell r="AB66">
            <v>99423.06</v>
          </cell>
          <cell r="AC66">
            <v>297.67383233532934</v>
          </cell>
        </row>
        <row r="67">
          <cell r="A67" t="str">
            <v>CLP</v>
          </cell>
          <cell r="B67" t="str">
            <v>COLPA</v>
          </cell>
          <cell r="C67" t="str">
            <v>E</v>
          </cell>
          <cell r="D67">
            <v>6140.94</v>
          </cell>
          <cell r="E67">
            <v>198.09483870967742</v>
          </cell>
          <cell r="F67">
            <v>5455.37</v>
          </cell>
          <cell r="G67">
            <v>194.83464285714285</v>
          </cell>
          <cell r="H67">
            <v>6872.54</v>
          </cell>
          <cell r="I67">
            <v>221.69483870967741</v>
          </cell>
          <cell r="J67">
            <v>7293.55</v>
          </cell>
          <cell r="K67">
            <v>243.11833333333334</v>
          </cell>
          <cell r="L67">
            <v>6504.4</v>
          </cell>
          <cell r="M67">
            <v>209.81935483870967</v>
          </cell>
          <cell r="N67">
            <v>7100.62</v>
          </cell>
          <cell r="O67">
            <v>236.68733333333333</v>
          </cell>
          <cell r="P67">
            <v>7762.57</v>
          </cell>
          <cell r="Q67">
            <v>250.40548387096774</v>
          </cell>
          <cell r="R67">
            <v>7533.58</v>
          </cell>
          <cell r="S67">
            <v>243.01870967741937</v>
          </cell>
          <cell r="T67">
            <v>6825.96</v>
          </cell>
          <cell r="U67">
            <v>227.53200000000001</v>
          </cell>
          <cell r="V67">
            <v>6556.43</v>
          </cell>
          <cell r="W67">
            <v>211.49774193548387</v>
          </cell>
          <cell r="X67">
            <v>6510.78</v>
          </cell>
          <cell r="Y67">
            <v>217.02599999999998</v>
          </cell>
          <cell r="AB67">
            <v>74556.739999999991</v>
          </cell>
          <cell r="AC67">
            <v>223.2237724550898</v>
          </cell>
        </row>
        <row r="68">
          <cell r="A68" t="str">
            <v>CLP</v>
          </cell>
          <cell r="B68" t="str">
            <v>PLANTA</v>
          </cell>
          <cell r="C68" t="str">
            <v>E</v>
          </cell>
          <cell r="D68">
            <v>8933.0400000000009</v>
          </cell>
          <cell r="E68">
            <v>288.16258064516131</v>
          </cell>
          <cell r="F68">
            <v>7728.06</v>
          </cell>
          <cell r="G68">
            <v>276.00214285714287</v>
          </cell>
          <cell r="H68">
            <v>6295.71</v>
          </cell>
          <cell r="I68">
            <v>203.08741935483872</v>
          </cell>
          <cell r="J68">
            <v>7225.1900000000005</v>
          </cell>
          <cell r="K68">
            <v>240.83966666666669</v>
          </cell>
          <cell r="L68">
            <v>10255.200000000001</v>
          </cell>
          <cell r="M68">
            <v>330.81290322580645</v>
          </cell>
          <cell r="N68">
            <v>10661.57</v>
          </cell>
          <cell r="O68">
            <v>355.38566666666668</v>
          </cell>
          <cell r="P68">
            <v>10508.82</v>
          </cell>
          <cell r="Q68">
            <v>338.9941935483871</v>
          </cell>
          <cell r="R68">
            <v>10167.84</v>
          </cell>
          <cell r="S68">
            <v>327.99483870967742</v>
          </cell>
          <cell r="T68">
            <v>9639.880000000001</v>
          </cell>
          <cell r="U68">
            <v>321.32933333333335</v>
          </cell>
          <cell r="V68">
            <v>7618.74</v>
          </cell>
          <cell r="W68">
            <v>245.76580645161289</v>
          </cell>
          <cell r="X68">
            <v>10389.01</v>
          </cell>
          <cell r="Y68">
            <v>346.30033333333336</v>
          </cell>
          <cell r="Z68">
            <v>7209</v>
          </cell>
          <cell r="AA68">
            <v>232.54838709677421</v>
          </cell>
          <cell r="AB68">
            <v>106632.06</v>
          </cell>
          <cell r="AC68">
            <v>292.14263013698627</v>
          </cell>
        </row>
        <row r="69">
          <cell r="A69" t="str">
            <v>TOTAL PEREZ</v>
          </cell>
          <cell r="B69" t="str">
            <v>COLPA</v>
          </cell>
          <cell r="C69" t="str">
            <v>E</v>
          </cell>
          <cell r="D69">
            <v>15073.98</v>
          </cell>
          <cell r="E69">
            <v>486.2574193548387</v>
          </cell>
          <cell r="F69">
            <v>13183.43</v>
          </cell>
          <cell r="G69">
            <v>470.83678571428572</v>
          </cell>
          <cell r="H69">
            <v>13168.25</v>
          </cell>
          <cell r="I69">
            <v>424.78225806451616</v>
          </cell>
          <cell r="J69">
            <v>14518.740000000002</v>
          </cell>
          <cell r="K69">
            <v>483.95800000000003</v>
          </cell>
          <cell r="L69">
            <v>16759.599999999999</v>
          </cell>
          <cell r="M69">
            <v>540.63225806451612</v>
          </cell>
          <cell r="N69">
            <v>17762.189999999999</v>
          </cell>
          <cell r="O69">
            <v>592.07299999999998</v>
          </cell>
          <cell r="P69">
            <v>18271.39</v>
          </cell>
          <cell r="Q69">
            <v>589.39967741935482</v>
          </cell>
          <cell r="R69">
            <v>17701.419999999998</v>
          </cell>
          <cell r="S69">
            <v>571.01354838709676</v>
          </cell>
          <cell r="T69">
            <v>16465.84</v>
          </cell>
          <cell r="U69">
            <v>548.86133333333339</v>
          </cell>
          <cell r="V69">
            <v>14175.17</v>
          </cell>
          <cell r="W69">
            <v>457.26354838709676</v>
          </cell>
          <cell r="X69">
            <v>16899.79</v>
          </cell>
          <cell r="Y69">
            <v>563.32633333333331</v>
          </cell>
          <cell r="Z69">
            <v>6728.65</v>
          </cell>
          <cell r="AA69">
            <v>217.05322580645159</v>
          </cell>
          <cell r="AB69">
            <v>173979.80000000002</v>
          </cell>
          <cell r="AC69">
            <v>520.89760479041922</v>
          </cell>
        </row>
        <row r="70">
          <cell r="A70" t="str">
            <v xml:space="preserve">   PLUSPETROL  BOLIVIA CORPORATION</v>
          </cell>
          <cell r="B70" t="str">
            <v>PLANTA</v>
          </cell>
          <cell r="C70" t="str">
            <v>E</v>
          </cell>
        </row>
        <row r="71">
          <cell r="A71" t="str">
            <v>BJO</v>
          </cell>
          <cell r="B71" t="str">
            <v>BERMEJO</v>
          </cell>
          <cell r="C71" t="str">
            <v>E</v>
          </cell>
          <cell r="D71">
            <v>15073.98</v>
          </cell>
          <cell r="E71">
            <v>486.2574193548387</v>
          </cell>
          <cell r="F71">
            <v>13183.43</v>
          </cell>
          <cell r="G71">
            <v>470.83678571428572</v>
          </cell>
          <cell r="H71">
            <v>13168.25</v>
          </cell>
          <cell r="I71">
            <v>424.78225806451616</v>
          </cell>
          <cell r="J71">
            <v>14518.740000000002</v>
          </cell>
          <cell r="K71">
            <v>483.95800000000003</v>
          </cell>
          <cell r="L71">
            <v>16759.599999999999</v>
          </cell>
          <cell r="M71">
            <v>540.63225806451612</v>
          </cell>
          <cell r="N71">
            <v>17762.189999999999</v>
          </cell>
          <cell r="O71">
            <v>592.07299999999998</v>
          </cell>
          <cell r="P71">
            <v>18271.39</v>
          </cell>
          <cell r="Q71">
            <v>589.39967741935482</v>
          </cell>
          <cell r="R71">
            <v>17701.419999999998</v>
          </cell>
          <cell r="S71">
            <v>571.01354838709676</v>
          </cell>
          <cell r="T71">
            <v>16465.84</v>
          </cell>
          <cell r="U71">
            <v>548.86133333333339</v>
          </cell>
          <cell r="V71">
            <v>14175.17</v>
          </cell>
          <cell r="W71">
            <v>457.26354838709676</v>
          </cell>
          <cell r="X71">
            <v>16899.79</v>
          </cell>
          <cell r="Y71">
            <v>563.32633333333331</v>
          </cell>
          <cell r="Z71">
            <v>13937.65</v>
          </cell>
          <cell r="AA71">
            <v>449.60161290322577</v>
          </cell>
          <cell r="AB71">
            <v>13908</v>
          </cell>
          <cell r="AC71">
            <v>41.640718562874248</v>
          </cell>
        </row>
        <row r="72">
          <cell r="A72" t="str">
            <v>BJO</v>
          </cell>
          <cell r="B72" t="str">
            <v>X 44</v>
          </cell>
          <cell r="C72" t="str">
            <v>E</v>
          </cell>
          <cell r="D72">
            <v>3708.7000000000003</v>
          </cell>
          <cell r="E72">
            <v>119.63548387096775</v>
          </cell>
          <cell r="F72">
            <v>3450.2</v>
          </cell>
          <cell r="G72">
            <v>123.22142857142856</v>
          </cell>
          <cell r="H72">
            <v>3732.9</v>
          </cell>
          <cell r="I72">
            <v>120.41612903225807</v>
          </cell>
          <cell r="J72">
            <v>3526.3</v>
          </cell>
          <cell r="K72">
            <v>117.54333333333334</v>
          </cell>
          <cell r="L72">
            <v>3464.9</v>
          </cell>
          <cell r="M72">
            <v>111.77096774193549</v>
          </cell>
          <cell r="N72">
            <v>3362.3</v>
          </cell>
          <cell r="O72">
            <v>112.07666666666667</v>
          </cell>
          <cell r="P72">
            <v>3338.7</v>
          </cell>
          <cell r="Q72">
            <v>107.69999999999999</v>
          </cell>
          <cell r="R72">
            <v>3464.6000000000004</v>
          </cell>
          <cell r="S72">
            <v>111.76129032258066</v>
          </cell>
          <cell r="T72">
            <v>3250.3</v>
          </cell>
          <cell r="U72">
            <v>108.34333333333333</v>
          </cell>
          <cell r="V72">
            <v>3304.3</v>
          </cell>
          <cell r="W72">
            <v>106.59032258064516</v>
          </cell>
          <cell r="X72">
            <v>3213.5</v>
          </cell>
          <cell r="Y72">
            <v>107.11666666666666</v>
          </cell>
          <cell r="AB72">
            <v>37816.699999999997</v>
          </cell>
          <cell r="AC72">
            <v>113.22365269461076</v>
          </cell>
        </row>
        <row r="73">
          <cell r="A73" t="str">
            <v>TOR</v>
          </cell>
          <cell r="B73" t="str">
            <v>TORO</v>
          </cell>
          <cell r="C73" t="str">
            <v>E</v>
          </cell>
          <cell r="D73">
            <v>4247.1000000000004</v>
          </cell>
          <cell r="E73">
            <v>137.00322580645164</v>
          </cell>
          <cell r="F73">
            <v>3701.6</v>
          </cell>
          <cell r="G73">
            <v>132.19999999999999</v>
          </cell>
          <cell r="H73">
            <v>4108.1000000000004</v>
          </cell>
          <cell r="I73">
            <v>132.51935483870969</v>
          </cell>
          <cell r="J73">
            <v>3915</v>
          </cell>
          <cell r="K73">
            <v>130.5</v>
          </cell>
          <cell r="L73">
            <v>4096.8</v>
          </cell>
          <cell r="M73">
            <v>132.15483870967742</v>
          </cell>
          <cell r="N73">
            <v>3921</v>
          </cell>
          <cell r="O73">
            <v>130.69999999999999</v>
          </cell>
          <cell r="P73">
            <v>4037.4</v>
          </cell>
          <cell r="Q73">
            <v>130.23870967741937</v>
          </cell>
          <cell r="R73">
            <v>3996.8</v>
          </cell>
          <cell r="S73">
            <v>128.92903225806452</v>
          </cell>
          <cell r="T73">
            <v>3857.2</v>
          </cell>
          <cell r="U73">
            <v>128.57333333333332</v>
          </cell>
          <cell r="V73">
            <v>3972</v>
          </cell>
          <cell r="W73">
            <v>128.12903225806451</v>
          </cell>
          <cell r="X73">
            <v>3888.5</v>
          </cell>
          <cell r="Y73">
            <v>129.61666666666667</v>
          </cell>
          <cell r="Z73">
            <v>1320.5</v>
          </cell>
          <cell r="AA73">
            <v>42.596774193548384</v>
          </cell>
          <cell r="AB73">
            <v>43741.5</v>
          </cell>
          <cell r="AC73">
            <v>130.9625748502994</v>
          </cell>
        </row>
        <row r="74">
          <cell r="A74" t="str">
            <v>TOTAL PLUSPETROL</v>
          </cell>
          <cell r="B74" t="str">
            <v>X 44</v>
          </cell>
          <cell r="C74" t="str">
            <v>E</v>
          </cell>
          <cell r="D74">
            <v>9267.7000000000007</v>
          </cell>
          <cell r="E74">
            <v>298.95806451612907</v>
          </cell>
          <cell r="F74">
            <v>8353.9</v>
          </cell>
          <cell r="G74">
            <v>298.3535714285714</v>
          </cell>
          <cell r="H74">
            <v>9120</v>
          </cell>
          <cell r="I74">
            <v>294.19354838709677</v>
          </cell>
          <cell r="J74">
            <v>8675.5</v>
          </cell>
          <cell r="K74">
            <v>289.18333333333334</v>
          </cell>
          <cell r="L74">
            <v>8865.5</v>
          </cell>
          <cell r="M74">
            <v>285.98387096774195</v>
          </cell>
          <cell r="N74">
            <v>8517.7000000000007</v>
          </cell>
          <cell r="O74">
            <v>283.92333333333335</v>
          </cell>
          <cell r="P74">
            <v>8644.6</v>
          </cell>
          <cell r="Q74">
            <v>278.85806451612905</v>
          </cell>
          <cell r="R74">
            <v>8762</v>
          </cell>
          <cell r="S74">
            <v>282.64516129032256</v>
          </cell>
          <cell r="T74">
            <v>8347.7999999999993</v>
          </cell>
          <cell r="U74">
            <v>278.26</v>
          </cell>
          <cell r="V74">
            <v>8554.2999999999993</v>
          </cell>
          <cell r="W74">
            <v>275.94516129032257</v>
          </cell>
          <cell r="X74">
            <v>8357.2000000000007</v>
          </cell>
          <cell r="Y74">
            <v>278.57333333333338</v>
          </cell>
          <cell r="Z74">
            <v>3315.9</v>
          </cell>
          <cell r="AA74">
            <v>106.96451612903226</v>
          </cell>
          <cell r="AB74">
            <v>95466.2</v>
          </cell>
          <cell r="AC74">
            <v>285.82694610778441</v>
          </cell>
        </row>
        <row r="75">
          <cell r="A75" t="str">
            <v xml:space="preserve">  D O N G    W O N   CORPORATION BOLIVIA</v>
          </cell>
          <cell r="B75" t="str">
            <v>TORO</v>
          </cell>
          <cell r="C75" t="str">
            <v>E</v>
          </cell>
          <cell r="D75">
            <v>4247.1000000000004</v>
          </cell>
          <cell r="E75">
            <v>137.00322580645164</v>
          </cell>
          <cell r="F75">
            <v>3701.6</v>
          </cell>
          <cell r="G75">
            <v>132.19999999999999</v>
          </cell>
          <cell r="H75">
            <v>4108.1000000000004</v>
          </cell>
          <cell r="I75">
            <v>132.51935483870969</v>
          </cell>
          <cell r="J75">
            <v>3915</v>
          </cell>
          <cell r="K75">
            <v>130.5</v>
          </cell>
          <cell r="L75">
            <v>4096.8</v>
          </cell>
          <cell r="M75">
            <v>132.15483870967742</v>
          </cell>
          <cell r="N75">
            <v>3921</v>
          </cell>
          <cell r="O75">
            <v>130.69999999999999</v>
          </cell>
          <cell r="P75">
            <v>4037.4</v>
          </cell>
          <cell r="Q75">
            <v>130.23870967741937</v>
          </cell>
          <cell r="R75">
            <v>3996.8</v>
          </cell>
          <cell r="S75">
            <v>128.92903225806452</v>
          </cell>
          <cell r="T75">
            <v>3857.2</v>
          </cell>
          <cell r="U75">
            <v>128.57333333333332</v>
          </cell>
          <cell r="V75">
            <v>3972</v>
          </cell>
          <cell r="W75">
            <v>128.12903225806451</v>
          </cell>
          <cell r="X75">
            <v>3888.5</v>
          </cell>
          <cell r="Y75">
            <v>129.61666666666667</v>
          </cell>
          <cell r="Z75">
            <v>4101.5</v>
          </cell>
          <cell r="AA75">
            <v>132.30645161290323</v>
          </cell>
          <cell r="AB75">
            <v>47843</v>
          </cell>
          <cell r="AC75">
            <v>131.07671232876712</v>
          </cell>
        </row>
        <row r="76">
          <cell r="A76" t="str">
            <v>PMR</v>
          </cell>
          <cell r="B76" t="str">
            <v>PALMAR</v>
          </cell>
          <cell r="C76" t="str">
            <v>N</v>
          </cell>
          <cell r="D76">
            <v>9267.7000000000007</v>
          </cell>
          <cell r="E76">
            <v>298.95806451612907</v>
          </cell>
          <cell r="F76">
            <v>8353.9</v>
          </cell>
          <cell r="G76">
            <v>298.3535714285714</v>
          </cell>
          <cell r="H76">
            <v>9120</v>
          </cell>
          <cell r="I76">
            <v>294.19354838709677</v>
          </cell>
          <cell r="J76">
            <v>8675.5</v>
          </cell>
          <cell r="K76">
            <v>289.18333333333334</v>
          </cell>
          <cell r="L76">
            <v>8865.5</v>
          </cell>
          <cell r="M76">
            <v>285.98387096774195</v>
          </cell>
          <cell r="N76">
            <v>8517.7000000000007</v>
          </cell>
          <cell r="O76">
            <v>283.92333333333335</v>
          </cell>
          <cell r="P76">
            <v>8644.6</v>
          </cell>
          <cell r="Q76">
            <v>278.85806451612905</v>
          </cell>
          <cell r="R76">
            <v>8762</v>
          </cell>
          <cell r="S76">
            <v>282.64516129032256</v>
          </cell>
          <cell r="T76">
            <v>8347.7999999999993</v>
          </cell>
          <cell r="U76">
            <v>278.26</v>
          </cell>
          <cell r="V76">
            <v>8554.2999999999993</v>
          </cell>
          <cell r="W76">
            <v>275.94516129032257</v>
          </cell>
          <cell r="X76">
            <v>8357.2000000000007</v>
          </cell>
          <cell r="Y76">
            <v>278.57333333333338</v>
          </cell>
          <cell r="Z76">
            <v>8737.9</v>
          </cell>
          <cell r="AA76">
            <v>281.86774193548388</v>
          </cell>
          <cell r="AB76">
            <v>3631</v>
          </cell>
          <cell r="AC76">
            <v>10.87125748502994</v>
          </cell>
        </row>
        <row r="77">
          <cell r="A77" t="str">
            <v>PMR</v>
          </cell>
          <cell r="B77" t="str">
            <v>PALMAR</v>
          </cell>
          <cell r="C77" t="str">
            <v>E</v>
          </cell>
          <cell r="N77">
            <v>760.93182102492631</v>
          </cell>
          <cell r="O77">
            <v>25.36439403416421</v>
          </cell>
          <cell r="P77">
            <v>691.22531000000004</v>
          </cell>
          <cell r="Q77">
            <v>22.297590645161293</v>
          </cell>
          <cell r="R77">
            <v>462.70479394985426</v>
          </cell>
          <cell r="S77">
            <v>14.925961095156589</v>
          </cell>
          <cell r="T77">
            <v>246.8910876419823</v>
          </cell>
          <cell r="U77">
            <v>8.2297029213994097</v>
          </cell>
          <cell r="V77">
            <v>27</v>
          </cell>
          <cell r="W77">
            <v>0.87096774193548387</v>
          </cell>
          <cell r="X77">
            <v>8</v>
          </cell>
          <cell r="Y77">
            <v>0.26666666666666666</v>
          </cell>
          <cell r="AB77">
            <v>2196.753012616763</v>
          </cell>
          <cell r="AC77">
            <v>6.5771048281939013</v>
          </cell>
        </row>
        <row r="78">
          <cell r="A78" t="str">
            <v>TOTAL DONG WON</v>
          </cell>
          <cell r="B78" t="str">
            <v>PALMAR</v>
          </cell>
          <cell r="C78" t="str">
            <v>N</v>
          </cell>
          <cell r="D78">
            <v>594</v>
          </cell>
          <cell r="E78">
            <v>19.161290322580644</v>
          </cell>
          <cell r="F78">
            <v>556</v>
          </cell>
          <cell r="G78">
            <v>19.857142857142858</v>
          </cell>
          <cell r="H78">
            <v>628</v>
          </cell>
          <cell r="I78">
            <v>20.258064516129032</v>
          </cell>
          <cell r="J78">
            <v>618</v>
          </cell>
          <cell r="K78">
            <v>20.6</v>
          </cell>
          <cell r="L78">
            <v>596</v>
          </cell>
          <cell r="M78">
            <v>19.225806451612904</v>
          </cell>
          <cell r="N78">
            <v>1298.9318210249262</v>
          </cell>
          <cell r="O78">
            <v>43.297727367497536</v>
          </cell>
          <cell r="P78">
            <v>792.22531000000004</v>
          </cell>
          <cell r="Q78">
            <v>25.555655161290325</v>
          </cell>
          <cell r="R78">
            <v>462.70479394985426</v>
          </cell>
          <cell r="S78">
            <v>14.925961095156589</v>
          </cell>
          <cell r="T78">
            <v>246.8910876419823</v>
          </cell>
          <cell r="U78">
            <v>8.2297029213994097</v>
          </cell>
          <cell r="V78">
            <v>27</v>
          </cell>
          <cell r="W78">
            <v>0.87096774193548387</v>
          </cell>
          <cell r="X78">
            <v>8</v>
          </cell>
          <cell r="Y78">
            <v>0.26666666666666666</v>
          </cell>
          <cell r="Z78">
            <v>0</v>
          </cell>
          <cell r="AA78">
            <v>0</v>
          </cell>
          <cell r="AB78">
            <v>5827.7530126167621</v>
          </cell>
          <cell r="AC78">
            <v>17.448362313223839</v>
          </cell>
        </row>
        <row r="79">
          <cell r="A79" t="str">
            <v xml:space="preserve">  T E S O R O   BOLIVIA PETROLEUM Co.</v>
          </cell>
          <cell r="B79" t="str">
            <v>PALMAR</v>
          </cell>
          <cell r="C79" t="str">
            <v>E</v>
          </cell>
          <cell r="N79">
            <v>760.93182102492631</v>
          </cell>
          <cell r="O79">
            <v>25.36439403416421</v>
          </cell>
          <cell r="P79">
            <v>691.22531000000004</v>
          </cell>
          <cell r="Q79">
            <v>22.297590645161293</v>
          </cell>
          <cell r="R79">
            <v>462.70479394985426</v>
          </cell>
          <cell r="S79">
            <v>14.925961095156589</v>
          </cell>
          <cell r="T79">
            <v>246.8910876419823</v>
          </cell>
          <cell r="U79">
            <v>8.2297029213994097</v>
          </cell>
          <cell r="V79">
            <v>27</v>
          </cell>
          <cell r="W79">
            <v>0.87096774193548387</v>
          </cell>
          <cell r="X79">
            <v>8</v>
          </cell>
          <cell r="Y79">
            <v>0.26666666666666666</v>
          </cell>
          <cell r="Z79">
            <v>224</v>
          </cell>
          <cell r="AA79">
            <v>7.225806451612903</v>
          </cell>
          <cell r="AB79">
            <v>2420.753012616763</v>
          </cell>
          <cell r="AC79">
            <v>6.6322000345664742</v>
          </cell>
        </row>
        <row r="80">
          <cell r="A80" t="str">
            <v>EDD</v>
          </cell>
          <cell r="B80" t="str">
            <v>ESCONDIDO</v>
          </cell>
          <cell r="C80" t="str">
            <v>E</v>
          </cell>
          <cell r="D80">
            <v>594</v>
          </cell>
          <cell r="E80">
            <v>19.161290322580644</v>
          </cell>
          <cell r="F80">
            <v>556</v>
          </cell>
          <cell r="G80">
            <v>19.857142857142858</v>
          </cell>
          <cell r="H80">
            <v>628</v>
          </cell>
          <cell r="I80">
            <v>20.258064516129032</v>
          </cell>
          <cell r="J80">
            <v>618</v>
          </cell>
          <cell r="K80">
            <v>20.6</v>
          </cell>
          <cell r="L80">
            <v>596</v>
          </cell>
          <cell r="M80">
            <v>19.225806451612904</v>
          </cell>
          <cell r="N80">
            <v>1298.9318210249262</v>
          </cell>
          <cell r="O80">
            <v>43.297727367497536</v>
          </cell>
          <cell r="P80">
            <v>792.22531000000004</v>
          </cell>
          <cell r="Q80">
            <v>25.555655161290325</v>
          </cell>
          <cell r="R80">
            <v>462.70479394985426</v>
          </cell>
          <cell r="S80">
            <v>14.925961095156589</v>
          </cell>
          <cell r="T80">
            <v>246.8910876419823</v>
          </cell>
          <cell r="U80">
            <v>8.2297029213994097</v>
          </cell>
          <cell r="V80">
            <v>27</v>
          </cell>
          <cell r="W80">
            <v>0.87096774193548387</v>
          </cell>
          <cell r="X80">
            <v>8</v>
          </cell>
          <cell r="Y80">
            <v>0.26666666666666666</v>
          </cell>
          <cell r="Z80">
            <v>224</v>
          </cell>
          <cell r="AA80">
            <v>7.225806451612903</v>
          </cell>
          <cell r="AB80">
            <v>264885.99999999994</v>
          </cell>
          <cell r="AC80">
            <v>793.07185628742502</v>
          </cell>
        </row>
        <row r="81">
          <cell r="A81" t="str">
            <v>LVT</v>
          </cell>
          <cell r="B81" t="str">
            <v>LA VERTIENTE</v>
          </cell>
          <cell r="C81" t="str">
            <v>E</v>
          </cell>
          <cell r="D81">
            <v>11590.79</v>
          </cell>
          <cell r="E81">
            <v>373.89645161290326</v>
          </cell>
          <cell r="F81">
            <v>12587.33</v>
          </cell>
          <cell r="G81">
            <v>449.54750000000001</v>
          </cell>
          <cell r="H81">
            <v>10654.93</v>
          </cell>
          <cell r="I81">
            <v>343.70741935483869</v>
          </cell>
          <cell r="J81">
            <v>10274.790000000001</v>
          </cell>
          <cell r="K81">
            <v>342.49300000000005</v>
          </cell>
          <cell r="L81">
            <v>10205.719999999999</v>
          </cell>
          <cell r="M81">
            <v>329.21677419354836</v>
          </cell>
          <cell r="N81">
            <v>11871.62</v>
          </cell>
          <cell r="O81">
            <v>395.72066666666672</v>
          </cell>
          <cell r="P81">
            <v>13192.45</v>
          </cell>
          <cell r="Q81">
            <v>425.56290322580645</v>
          </cell>
          <cell r="R81">
            <v>12427.51</v>
          </cell>
          <cell r="S81">
            <v>400.8874193548387</v>
          </cell>
          <cell r="T81">
            <v>11421.349999999999</v>
          </cell>
          <cell r="U81">
            <v>380.71166666666664</v>
          </cell>
          <cell r="V81">
            <v>9230.91</v>
          </cell>
          <cell r="W81">
            <v>297.77129032258063</v>
          </cell>
          <cell r="X81">
            <v>7700.47</v>
          </cell>
          <cell r="Y81">
            <v>256.68233333333336</v>
          </cell>
          <cell r="AB81">
            <v>121157.87</v>
          </cell>
          <cell r="AC81">
            <v>362.7481137724551</v>
          </cell>
        </row>
        <row r="82">
          <cell r="A82" t="str">
            <v>TGT</v>
          </cell>
          <cell r="B82" t="str">
            <v>TAIGUATI</v>
          </cell>
          <cell r="C82" t="str">
            <v>E</v>
          </cell>
          <cell r="D82">
            <v>1172.6399999999999</v>
          </cell>
          <cell r="E82">
            <v>37.827096774193542</v>
          </cell>
          <cell r="F82">
            <v>1098.1500000000001</v>
          </cell>
          <cell r="G82">
            <v>39.219642857142858</v>
          </cell>
          <cell r="H82">
            <v>916.77</v>
          </cell>
          <cell r="I82">
            <v>29.573225806451614</v>
          </cell>
          <cell r="J82">
            <v>758.27</v>
          </cell>
          <cell r="K82">
            <v>25.275666666666666</v>
          </cell>
          <cell r="L82">
            <v>912.75</v>
          </cell>
          <cell r="M82">
            <v>29.443548387096776</v>
          </cell>
          <cell r="N82">
            <v>775.98</v>
          </cell>
          <cell r="O82">
            <v>25.866</v>
          </cell>
          <cell r="P82">
            <v>775.11</v>
          </cell>
          <cell r="Q82">
            <v>25.003548387096775</v>
          </cell>
          <cell r="R82">
            <v>674.94</v>
          </cell>
          <cell r="S82">
            <v>21.77225806451613</v>
          </cell>
          <cell r="T82">
            <v>954.98</v>
          </cell>
          <cell r="U82">
            <v>31.832666666666668</v>
          </cell>
          <cell r="V82">
            <v>963.12</v>
          </cell>
          <cell r="W82">
            <v>31.068387096774195</v>
          </cell>
          <cell r="X82">
            <v>851.31</v>
          </cell>
          <cell r="Y82">
            <v>28.376999999999999</v>
          </cell>
          <cell r="Z82">
            <v>4802.6000000000004</v>
          </cell>
          <cell r="AA82">
            <v>154.9225806451613</v>
          </cell>
          <cell r="AB82">
            <v>9854.0199999999986</v>
          </cell>
          <cell r="AC82">
            <v>29.503053892215565</v>
          </cell>
        </row>
        <row r="83">
          <cell r="A83" t="str">
            <v>TOTAL TESORO</v>
          </cell>
          <cell r="B83" t="str">
            <v>LA VERTIENTE</v>
          </cell>
          <cell r="C83" t="str">
            <v>E</v>
          </cell>
          <cell r="D83">
            <v>24953.120000000003</v>
          </cell>
          <cell r="E83">
            <v>804.93935483870973</v>
          </cell>
          <cell r="F83">
            <v>26762.340000000004</v>
          </cell>
          <cell r="G83">
            <v>955.79785714285731</v>
          </cell>
          <cell r="H83">
            <v>37615.9</v>
          </cell>
          <cell r="I83">
            <v>1213.4161290322581</v>
          </cell>
          <cell r="J83">
            <v>29934.79</v>
          </cell>
          <cell r="K83">
            <v>997.82633333333331</v>
          </cell>
          <cell r="L83">
            <v>32377.510000000002</v>
          </cell>
          <cell r="M83">
            <v>1044.435806451613</v>
          </cell>
          <cell r="N83">
            <v>47107.73</v>
          </cell>
          <cell r="O83">
            <v>1570.2576666666669</v>
          </cell>
          <cell r="P83">
            <v>56936.14</v>
          </cell>
          <cell r="Q83">
            <v>1836.6496774193549</v>
          </cell>
          <cell r="R83">
            <v>47898.54</v>
          </cell>
          <cell r="S83">
            <v>1545.1141935483872</v>
          </cell>
          <cell r="T83">
            <v>39739.51</v>
          </cell>
          <cell r="U83">
            <v>1324.6503333333335</v>
          </cell>
          <cell r="V83">
            <v>30271.399999999998</v>
          </cell>
          <cell r="W83">
            <v>976.49677419354828</v>
          </cell>
          <cell r="X83">
            <v>22300.91</v>
          </cell>
          <cell r="Y83">
            <v>743.36366666666663</v>
          </cell>
          <cell r="Z83">
            <v>10302.57</v>
          </cell>
          <cell r="AA83">
            <v>332.34096774193546</v>
          </cell>
          <cell r="AB83">
            <v>395897.89</v>
          </cell>
          <cell r="AC83">
            <v>1185.3230239520958</v>
          </cell>
        </row>
        <row r="84">
          <cell r="A84" t="str">
            <v xml:space="preserve">   M E N O R E S   ( Y P F B )</v>
          </cell>
          <cell r="B84" t="str">
            <v>TAIGUATI</v>
          </cell>
          <cell r="C84" t="str">
            <v>E</v>
          </cell>
          <cell r="D84">
            <v>1172.6399999999999</v>
          </cell>
          <cell r="E84">
            <v>37.827096774193542</v>
          </cell>
          <cell r="F84">
            <v>1098.1500000000001</v>
          </cell>
          <cell r="G84">
            <v>39.219642857142858</v>
          </cell>
          <cell r="H84">
            <v>916.77</v>
          </cell>
          <cell r="I84">
            <v>29.573225806451614</v>
          </cell>
          <cell r="J84">
            <v>758.27</v>
          </cell>
          <cell r="K84">
            <v>25.275666666666666</v>
          </cell>
          <cell r="L84">
            <v>912.75</v>
          </cell>
          <cell r="M84">
            <v>29.443548387096776</v>
          </cell>
          <cell r="N84">
            <v>775.98</v>
          </cell>
          <cell r="O84">
            <v>25.866</v>
          </cell>
          <cell r="P84">
            <v>775.11</v>
          </cell>
          <cell r="Q84">
            <v>25.003548387096775</v>
          </cell>
          <cell r="R84">
            <v>674.94</v>
          </cell>
          <cell r="S84">
            <v>21.77225806451613</v>
          </cell>
          <cell r="T84">
            <v>954.98</v>
          </cell>
          <cell r="U84">
            <v>31.832666666666668</v>
          </cell>
          <cell r="V84">
            <v>963.12</v>
          </cell>
          <cell r="W84">
            <v>31.068387096774195</v>
          </cell>
          <cell r="X84">
            <v>851.31</v>
          </cell>
          <cell r="Y84">
            <v>28.376999999999999</v>
          </cell>
          <cell r="Z84">
            <v>877.3</v>
          </cell>
          <cell r="AA84">
            <v>28.299999999999997</v>
          </cell>
          <cell r="AB84">
            <v>10731.319999999998</v>
          </cell>
          <cell r="AC84">
            <v>29.40087671232876</v>
          </cell>
        </row>
        <row r="85">
          <cell r="A85" t="str">
            <v>CBT</v>
          </cell>
          <cell r="B85" t="str">
            <v>CAMBEITI</v>
          </cell>
          <cell r="C85" t="str">
            <v>N</v>
          </cell>
          <cell r="D85">
            <v>24953.120000000003</v>
          </cell>
          <cell r="E85">
            <v>804.93935483870973</v>
          </cell>
          <cell r="F85">
            <v>26762.340000000004</v>
          </cell>
          <cell r="G85">
            <v>955.79785714285731</v>
          </cell>
          <cell r="H85">
            <v>37615.9</v>
          </cell>
          <cell r="I85">
            <v>1213.4161290322581</v>
          </cell>
          <cell r="J85">
            <v>29934.79</v>
          </cell>
          <cell r="K85">
            <v>997.82633333333331</v>
          </cell>
          <cell r="L85">
            <v>32377.510000000002</v>
          </cell>
          <cell r="M85">
            <v>1044.435806451613</v>
          </cell>
          <cell r="N85">
            <v>47107.73</v>
          </cell>
          <cell r="O85">
            <v>1570.2576666666669</v>
          </cell>
          <cell r="P85">
            <v>56936.14</v>
          </cell>
          <cell r="Q85">
            <v>1836.6496774193549</v>
          </cell>
          <cell r="R85">
            <v>47898.54</v>
          </cell>
          <cell r="S85">
            <v>1545.1141935483872</v>
          </cell>
          <cell r="T85">
            <v>39739.51</v>
          </cell>
          <cell r="U85">
            <v>1324.6503333333335</v>
          </cell>
          <cell r="V85">
            <v>30271.399999999998</v>
          </cell>
          <cell r="W85">
            <v>976.49677419354828</v>
          </cell>
          <cell r="X85">
            <v>22300.91</v>
          </cell>
          <cell r="Y85">
            <v>743.36366666666663</v>
          </cell>
          <cell r="Z85">
            <v>15982.47</v>
          </cell>
          <cell r="AA85">
            <v>515.56354838709672</v>
          </cell>
          <cell r="AB85">
            <v>16874</v>
          </cell>
          <cell r="AC85">
            <v>50.520958083832333</v>
          </cell>
        </row>
        <row r="86">
          <cell r="A86" t="str">
            <v>NJL</v>
          </cell>
          <cell r="B86" t="str">
            <v>NARANJILLOS</v>
          </cell>
          <cell r="C86" t="str">
            <v>N</v>
          </cell>
          <cell r="D86">
            <v>133</v>
          </cell>
          <cell r="E86">
            <v>4.290322580645161</v>
          </cell>
          <cell r="AB86">
            <v>133</v>
          </cell>
          <cell r="AC86">
            <v>0.39820359281437123</v>
          </cell>
        </row>
        <row r="87">
          <cell r="A87" t="str">
            <v>TTR</v>
          </cell>
          <cell r="B87" t="str">
            <v>TATARENDA</v>
          </cell>
          <cell r="C87" t="str">
            <v>N</v>
          </cell>
          <cell r="D87">
            <v>2506</v>
          </cell>
          <cell r="E87">
            <v>80.838709677419359</v>
          </cell>
          <cell r="F87">
            <v>2309</v>
          </cell>
          <cell r="G87">
            <v>82.464285714285708</v>
          </cell>
          <cell r="H87">
            <v>2362</v>
          </cell>
          <cell r="I87">
            <v>76.193548387096769</v>
          </cell>
          <cell r="J87">
            <v>2113</v>
          </cell>
          <cell r="K87">
            <v>70.433333333333337</v>
          </cell>
          <cell r="L87">
            <v>2173</v>
          </cell>
          <cell r="M87">
            <v>70.096774193548384</v>
          </cell>
          <cell r="N87">
            <v>2531</v>
          </cell>
          <cell r="O87">
            <v>84.36666666666666</v>
          </cell>
          <cell r="P87">
            <v>2605</v>
          </cell>
          <cell r="Q87">
            <v>84.032258064516128</v>
          </cell>
          <cell r="R87">
            <v>2487</v>
          </cell>
          <cell r="S87">
            <v>80.225806451612897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19086</v>
          </cell>
          <cell r="AC87">
            <v>57.143712574850298</v>
          </cell>
        </row>
        <row r="88">
          <cell r="A88" t="str">
            <v>VMT</v>
          </cell>
          <cell r="B88" t="str">
            <v>VILLAMONTES</v>
          </cell>
          <cell r="C88" t="str">
            <v>N</v>
          </cell>
          <cell r="D88">
            <v>226</v>
          </cell>
          <cell r="E88">
            <v>7.290322580645161</v>
          </cell>
          <cell r="F88">
            <v>213</v>
          </cell>
          <cell r="G88">
            <v>7.6071428571428568</v>
          </cell>
          <cell r="H88">
            <v>241</v>
          </cell>
          <cell r="I88">
            <v>7.774193548387097</v>
          </cell>
          <cell r="J88">
            <v>214</v>
          </cell>
          <cell r="K88">
            <v>7.1333333333333337</v>
          </cell>
          <cell r="L88">
            <v>210</v>
          </cell>
          <cell r="M88">
            <v>6.774193548387097</v>
          </cell>
          <cell r="N88">
            <v>179</v>
          </cell>
          <cell r="O88">
            <v>5.9666666666666668</v>
          </cell>
          <cell r="P88">
            <v>42</v>
          </cell>
          <cell r="Q88">
            <v>1.3548387096774193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1325</v>
          </cell>
          <cell r="AC88">
            <v>3.967065868263473</v>
          </cell>
        </row>
        <row r="89">
          <cell r="A89" t="str">
            <v>TOTAL MENORES</v>
          </cell>
          <cell r="B89" t="str">
            <v>TATARENDA</v>
          </cell>
          <cell r="C89" t="str">
            <v>N</v>
          </cell>
          <cell r="D89">
            <v>5170</v>
          </cell>
          <cell r="E89">
            <v>166.7741935483871</v>
          </cell>
          <cell r="F89">
            <v>4625</v>
          </cell>
          <cell r="G89">
            <v>165.17857142857142</v>
          </cell>
          <cell r="H89">
            <v>4756</v>
          </cell>
          <cell r="I89">
            <v>153.41935483870967</v>
          </cell>
          <cell r="J89">
            <v>4184</v>
          </cell>
          <cell r="K89">
            <v>139.46666666666667</v>
          </cell>
          <cell r="L89">
            <v>4402</v>
          </cell>
          <cell r="M89">
            <v>142</v>
          </cell>
          <cell r="N89">
            <v>4903</v>
          </cell>
          <cell r="O89">
            <v>163.43333333333334</v>
          </cell>
          <cell r="P89">
            <v>4805</v>
          </cell>
          <cell r="Q89">
            <v>155</v>
          </cell>
          <cell r="R89">
            <v>4573</v>
          </cell>
          <cell r="S89">
            <v>147.51612903225808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37418</v>
          </cell>
          <cell r="AC89">
            <v>112.02994011976048</v>
          </cell>
        </row>
        <row r="90">
          <cell r="A90" t="str">
            <v>TOTAL NUEVO</v>
          </cell>
          <cell r="B90" t="str">
            <v>VILLAMONTES</v>
          </cell>
          <cell r="C90" t="str">
            <v>N</v>
          </cell>
          <cell r="D90">
            <v>402137.09981000004</v>
          </cell>
          <cell r="E90">
            <v>12972.164510000001</v>
          </cell>
          <cell r="F90">
            <v>401405.61851</v>
          </cell>
          <cell r="G90">
            <v>14335.914946785715</v>
          </cell>
          <cell r="H90">
            <v>458815.56419</v>
          </cell>
          <cell r="I90">
            <v>14800.502070645161</v>
          </cell>
          <cell r="J90">
            <v>470918.88465999998</v>
          </cell>
          <cell r="K90">
            <v>15697.296155333335</v>
          </cell>
          <cell r="L90">
            <v>527829.24023182178</v>
          </cell>
          <cell r="M90">
            <v>17026.749684897477</v>
          </cell>
          <cell r="N90">
            <v>564995.77438413049</v>
          </cell>
          <cell r="O90">
            <v>18833.192479471018</v>
          </cell>
          <cell r="P90">
            <v>658687.8876358117</v>
          </cell>
          <cell r="Q90">
            <v>21247.996375348765</v>
          </cell>
          <cell r="R90">
            <v>642155.99417511537</v>
          </cell>
          <cell r="S90">
            <v>20714.70948951985</v>
          </cell>
          <cell r="T90">
            <v>677600.09685584228</v>
          </cell>
          <cell r="U90">
            <v>22586.669895194744</v>
          </cell>
          <cell r="V90">
            <v>604468.64921698906</v>
          </cell>
          <cell r="W90">
            <v>19498.988684419</v>
          </cell>
          <cell r="X90">
            <v>599628.24853249593</v>
          </cell>
          <cell r="Y90">
            <v>19987.608284416532</v>
          </cell>
          <cell r="Z90">
            <v>0</v>
          </cell>
          <cell r="AA90">
            <v>0</v>
          </cell>
          <cell r="AB90">
            <v>6008643.0582022071</v>
          </cell>
          <cell r="AC90">
            <v>17989.949276054511</v>
          </cell>
        </row>
        <row r="91">
          <cell r="A91" t="str">
            <v>TOTAL EXISTENTE</v>
          </cell>
          <cell r="D91">
            <v>663890.12439999997</v>
          </cell>
          <cell r="E91">
            <v>21415.810464516129</v>
          </cell>
          <cell r="F91">
            <v>605099.90628999996</v>
          </cell>
          <cell r="G91">
            <v>21610.710938928569</v>
          </cell>
          <cell r="H91">
            <v>663065.57042999996</v>
          </cell>
          <cell r="I91">
            <v>21389.211949354838</v>
          </cell>
          <cell r="J91">
            <v>623575.86572</v>
          </cell>
          <cell r="K91">
            <v>20785.86219066667</v>
          </cell>
          <cell r="L91">
            <v>645125.67760722514</v>
          </cell>
          <cell r="M91">
            <v>20810.505729265325</v>
          </cell>
          <cell r="N91">
            <v>627584.50978419906</v>
          </cell>
          <cell r="O91">
            <v>20919.483659473302</v>
          </cell>
          <cell r="P91">
            <v>645731.11598200898</v>
          </cell>
          <cell r="Q91">
            <v>20830.035999419644</v>
          </cell>
          <cell r="R91">
            <v>622416.21699515509</v>
          </cell>
          <cell r="S91">
            <v>20077.94248371468</v>
          </cell>
          <cell r="T91">
            <v>528510.76115132531</v>
          </cell>
          <cell r="U91">
            <v>17617.025371710843</v>
          </cell>
          <cell r="V91">
            <v>497203.73441411596</v>
          </cell>
          <cell r="W91">
            <v>16038.830142390836</v>
          </cell>
          <cell r="X91">
            <v>507138.39691240358</v>
          </cell>
          <cell r="Y91">
            <v>16904.613230413452</v>
          </cell>
          <cell r="Z91">
            <v>0</v>
          </cell>
          <cell r="AA91">
            <v>0</v>
          </cell>
          <cell r="AB91">
            <v>6629341.8796864329</v>
          </cell>
          <cell r="AC91">
            <v>19848.328981097104</v>
          </cell>
        </row>
        <row r="92">
          <cell r="A92" t="str">
            <v>TOTAL NACIONAL</v>
          </cell>
          <cell r="D92">
            <v>1066027.2242100001</v>
          </cell>
          <cell r="E92">
            <v>34387.974974516132</v>
          </cell>
          <cell r="F92">
            <v>1006505.5248</v>
          </cell>
          <cell r="G92">
            <v>35946.625885714289</v>
          </cell>
          <cell r="H92">
            <v>1121881.1346199999</v>
          </cell>
          <cell r="I92">
            <v>36189.714019999999</v>
          </cell>
          <cell r="J92">
            <v>1094494.7503800001</v>
          </cell>
          <cell r="K92">
            <v>36483.158346000004</v>
          </cell>
          <cell r="L92">
            <v>1172954.917839047</v>
          </cell>
          <cell r="M92">
            <v>37837.255414162806</v>
          </cell>
          <cell r="N92">
            <v>1192580.2841683296</v>
          </cell>
          <cell r="O92">
            <v>39752.67613894432</v>
          </cell>
          <cell r="P92">
            <v>1304419.0036178208</v>
          </cell>
          <cell r="Q92">
            <v>42078.032374768416</v>
          </cell>
          <cell r="R92">
            <v>1264572.2111702706</v>
          </cell>
          <cell r="S92">
            <v>40792.651973234533</v>
          </cell>
          <cell r="T92">
            <v>1206110.8580071675</v>
          </cell>
          <cell r="U92">
            <v>40203.695266905583</v>
          </cell>
          <cell r="V92">
            <v>1101672.3836311051</v>
          </cell>
          <cell r="W92">
            <v>35537.818826809838</v>
          </cell>
          <cell r="X92">
            <v>1106766.6454448996</v>
          </cell>
          <cell r="Y92">
            <v>36892.221514829987</v>
          </cell>
          <cell r="Z92">
            <v>646778.17585843219</v>
          </cell>
          <cell r="AA92">
            <v>20863.812124465556</v>
          </cell>
          <cell r="AB92">
            <v>12637984.937888639</v>
          </cell>
          <cell r="AC92">
            <v>37838.278257151615</v>
          </cell>
        </row>
        <row r="93">
          <cell r="A93" t="str">
            <v>TOTAL EXISTENTE</v>
          </cell>
          <cell r="D93">
            <v>663890.12439999997</v>
          </cell>
          <cell r="E93">
            <v>21415.810464516129</v>
          </cell>
          <cell r="F93">
            <v>605099.90628999996</v>
          </cell>
          <cell r="G93">
            <v>21610.710938928569</v>
          </cell>
          <cell r="H93">
            <v>663065.57042999996</v>
          </cell>
          <cell r="I93">
            <v>21389.211949354838</v>
          </cell>
          <cell r="J93">
            <v>623575.86572</v>
          </cell>
          <cell r="K93">
            <v>20785.86219066667</v>
          </cell>
          <cell r="L93">
            <v>645125.67760722514</v>
          </cell>
          <cell r="M93">
            <v>20810.505729265325</v>
          </cell>
          <cell r="N93">
            <v>627584.50978419906</v>
          </cell>
          <cell r="O93">
            <v>20919.483659473302</v>
          </cell>
          <cell r="P93">
            <v>645731.11598200898</v>
          </cell>
          <cell r="Q93">
            <v>20830.035999419644</v>
          </cell>
          <cell r="R93">
            <v>622416.21699515509</v>
          </cell>
          <cell r="S93">
            <v>20077.94248371468</v>
          </cell>
          <cell r="T93">
            <v>528510.76115132531</v>
          </cell>
          <cell r="U93">
            <v>17617.025371710843</v>
          </cell>
          <cell r="V93">
            <v>497203.73441411596</v>
          </cell>
          <cell r="W93">
            <v>16038.830142390836</v>
          </cell>
          <cell r="X93">
            <v>507138.39691240358</v>
          </cell>
          <cell r="Y93">
            <v>16904.613230413452</v>
          </cell>
          <cell r="Z93">
            <v>512041.96556753269</v>
          </cell>
          <cell r="AA93">
            <v>16517.48276024299</v>
          </cell>
          <cell r="AB93">
            <v>7141383.8452539658</v>
          </cell>
          <cell r="AC93">
            <v>19565.43519247662</v>
          </cell>
        </row>
      </sheetData>
      <sheetData sheetId="20"/>
      <sheetData sheetId="21"/>
      <sheetData sheetId="22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BPD</v>
          </cell>
          <cell r="X8" t="str">
            <v>BM</v>
          </cell>
          <cell r="Y8" t="str">
            <v>BPD</v>
          </cell>
          <cell r="Z8" t="str">
            <v>BM</v>
          </cell>
          <cell r="AA8" t="str">
            <v>BPD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2644</v>
          </cell>
          <cell r="E10">
            <v>85.290322580645167</v>
          </cell>
          <cell r="F10">
            <v>1793</v>
          </cell>
          <cell r="G10">
            <v>64.035714285714292</v>
          </cell>
          <cell r="H10">
            <v>1343</v>
          </cell>
          <cell r="I10">
            <v>43.322580645161288</v>
          </cell>
          <cell r="J10">
            <v>899</v>
          </cell>
          <cell r="K10">
            <v>29.966666666666665</v>
          </cell>
          <cell r="Z10">
            <v>405</v>
          </cell>
          <cell r="AA10">
            <v>13.064516129032258</v>
          </cell>
          <cell r="AB10">
            <v>6679</v>
          </cell>
          <cell r="AC10">
            <v>19.99700598802395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7943</v>
          </cell>
          <cell r="E11">
            <v>256.22580645161293</v>
          </cell>
          <cell r="F11">
            <v>7358</v>
          </cell>
          <cell r="G11">
            <v>262.78571428571428</v>
          </cell>
          <cell r="H11">
            <v>6475</v>
          </cell>
          <cell r="I11">
            <v>208.87096774193549</v>
          </cell>
          <cell r="J11">
            <v>7544</v>
          </cell>
          <cell r="K11">
            <v>251.46666666666667</v>
          </cell>
          <cell r="L11">
            <v>7885</v>
          </cell>
          <cell r="M11">
            <v>254.35483870967741</v>
          </cell>
          <cell r="N11">
            <v>8245</v>
          </cell>
          <cell r="O11">
            <v>274.83333333333331</v>
          </cell>
          <cell r="P11">
            <v>8485</v>
          </cell>
          <cell r="Q11">
            <v>273.70967741935482</v>
          </cell>
          <cell r="R11">
            <v>8046</v>
          </cell>
          <cell r="S11">
            <v>259.54838709677421</v>
          </cell>
          <cell r="T11">
            <v>7033</v>
          </cell>
          <cell r="U11">
            <v>234.43333333333334</v>
          </cell>
          <cell r="V11">
            <v>7203</v>
          </cell>
          <cell r="W11">
            <v>232.35483870967741</v>
          </cell>
          <cell r="X11">
            <v>7133</v>
          </cell>
          <cell r="Y11">
            <v>237.76666666666668</v>
          </cell>
          <cell r="AB11">
            <v>83350</v>
          </cell>
          <cell r="AC11">
            <v>249.55089820359282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6596</v>
          </cell>
          <cell r="E12">
            <v>212.7741935483871</v>
          </cell>
          <cell r="F12">
            <v>5180</v>
          </cell>
          <cell r="G12">
            <v>185</v>
          </cell>
          <cell r="H12">
            <v>5644</v>
          </cell>
          <cell r="I12">
            <v>182.06451612903226</v>
          </cell>
          <cell r="J12">
            <v>5865</v>
          </cell>
          <cell r="K12">
            <v>195.5</v>
          </cell>
          <cell r="L12">
            <v>5137</v>
          </cell>
          <cell r="M12">
            <v>165.70967741935485</v>
          </cell>
          <cell r="N12">
            <v>4695</v>
          </cell>
          <cell r="O12">
            <v>156.5</v>
          </cell>
          <cell r="P12">
            <v>5018</v>
          </cell>
          <cell r="Q12">
            <v>161.87096774193549</v>
          </cell>
          <cell r="R12">
            <v>4229</v>
          </cell>
          <cell r="S12">
            <v>136.41935483870967</v>
          </cell>
          <cell r="T12">
            <v>3634</v>
          </cell>
          <cell r="U12">
            <v>121.13333333333334</v>
          </cell>
          <cell r="V12">
            <v>3582</v>
          </cell>
          <cell r="W12">
            <v>115.54838709677419</v>
          </cell>
          <cell r="X12">
            <v>3508</v>
          </cell>
          <cell r="Y12">
            <v>116.93333333333334</v>
          </cell>
          <cell r="Z12">
            <v>7212</v>
          </cell>
          <cell r="AA12">
            <v>232.64516129032259</v>
          </cell>
          <cell r="AB12">
            <v>53088</v>
          </cell>
          <cell r="AC12">
            <v>158.94610778443115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352</v>
          </cell>
          <cell r="E13">
            <v>11.35483870967742</v>
          </cell>
          <cell r="F13">
            <v>197</v>
          </cell>
          <cell r="G13">
            <v>7.0357142857142856</v>
          </cell>
          <cell r="H13">
            <v>33</v>
          </cell>
          <cell r="I13">
            <v>1.064516129032258</v>
          </cell>
          <cell r="J13">
            <v>5865</v>
          </cell>
          <cell r="K13">
            <v>195.5</v>
          </cell>
          <cell r="L13">
            <v>5137</v>
          </cell>
          <cell r="M13">
            <v>165.70967741935485</v>
          </cell>
          <cell r="N13">
            <v>4695</v>
          </cell>
          <cell r="O13">
            <v>156.5</v>
          </cell>
          <cell r="P13">
            <v>142</v>
          </cell>
          <cell r="Q13">
            <v>4.580645161290323</v>
          </cell>
          <cell r="R13">
            <v>54</v>
          </cell>
          <cell r="S13">
            <v>1.7419354838709677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3848</v>
          </cell>
          <cell r="AA13">
            <v>124.12903225806451</v>
          </cell>
          <cell r="AB13">
            <v>778</v>
          </cell>
          <cell r="AC13">
            <v>2.3293413173652695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1010</v>
          </cell>
          <cell r="E14">
            <v>32.58064516129032</v>
          </cell>
          <cell r="F14">
            <v>896</v>
          </cell>
          <cell r="G14">
            <v>32</v>
          </cell>
          <cell r="H14">
            <v>989</v>
          </cell>
          <cell r="I14">
            <v>31.903225806451612</v>
          </cell>
          <cell r="J14">
            <v>926</v>
          </cell>
          <cell r="K14">
            <v>30.866666666666667</v>
          </cell>
          <cell r="L14">
            <v>931</v>
          </cell>
          <cell r="M14">
            <v>30.032258064516128</v>
          </cell>
          <cell r="N14">
            <v>821</v>
          </cell>
          <cell r="O14">
            <v>27.366666666666667</v>
          </cell>
          <cell r="P14">
            <v>142</v>
          </cell>
          <cell r="Q14">
            <v>4.580645161290323</v>
          </cell>
          <cell r="R14">
            <v>54</v>
          </cell>
          <cell r="S14">
            <v>1.7419354838709677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14240</v>
          </cell>
          <cell r="AC14">
            <v>42.634730538922156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23529</v>
          </cell>
          <cell r="E15">
            <v>759</v>
          </cell>
          <cell r="F15">
            <v>21689</v>
          </cell>
          <cell r="G15">
            <v>774.60714285714289</v>
          </cell>
          <cell r="H15">
            <v>22413</v>
          </cell>
          <cell r="I15">
            <v>723</v>
          </cell>
          <cell r="J15">
            <v>21123</v>
          </cell>
          <cell r="K15">
            <v>704.1</v>
          </cell>
          <cell r="L15">
            <v>21741</v>
          </cell>
          <cell r="M15">
            <v>701.32258064516134</v>
          </cell>
          <cell r="N15">
            <v>21620</v>
          </cell>
          <cell r="O15">
            <v>720.66666666666663</v>
          </cell>
          <cell r="P15">
            <v>26992</v>
          </cell>
          <cell r="Q15">
            <v>870.70967741935488</v>
          </cell>
          <cell r="R15">
            <v>23825</v>
          </cell>
          <cell r="S15">
            <v>768.54838709677415</v>
          </cell>
          <cell r="T15">
            <v>24802</v>
          </cell>
          <cell r="U15">
            <v>826.73333333333335</v>
          </cell>
          <cell r="V15">
            <v>24334</v>
          </cell>
          <cell r="W15">
            <v>784.9677419354839</v>
          </cell>
          <cell r="X15">
            <v>22672</v>
          </cell>
          <cell r="Y15">
            <v>755.73333333333335</v>
          </cell>
          <cell r="Z15">
            <v>1895</v>
          </cell>
          <cell r="AA15">
            <v>61.12903225806452</v>
          </cell>
          <cell r="AB15">
            <v>254740</v>
          </cell>
          <cell r="AC15">
            <v>762.69461077844312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23529</v>
          </cell>
          <cell r="E16">
            <v>759</v>
          </cell>
          <cell r="F16">
            <v>21689</v>
          </cell>
          <cell r="G16">
            <v>774.60714285714289</v>
          </cell>
          <cell r="H16">
            <v>22413</v>
          </cell>
          <cell r="I16">
            <v>723</v>
          </cell>
          <cell r="J16">
            <v>21123</v>
          </cell>
          <cell r="K16">
            <v>704.1</v>
          </cell>
          <cell r="L16">
            <v>21741</v>
          </cell>
          <cell r="M16">
            <v>701.32258064516134</v>
          </cell>
          <cell r="N16">
            <v>21620</v>
          </cell>
          <cell r="O16">
            <v>720.66666666666663</v>
          </cell>
          <cell r="P16">
            <v>89</v>
          </cell>
          <cell r="Q16">
            <v>2.870967741935484</v>
          </cell>
          <cell r="R16">
            <v>174</v>
          </cell>
          <cell r="S16">
            <v>5.612903225806452</v>
          </cell>
          <cell r="T16">
            <v>1044</v>
          </cell>
          <cell r="U16">
            <v>34.799999999999997</v>
          </cell>
          <cell r="V16">
            <v>2252</v>
          </cell>
          <cell r="W16">
            <v>72.645161290322577</v>
          </cell>
          <cell r="X16">
            <v>2154</v>
          </cell>
          <cell r="Y16">
            <v>71.8</v>
          </cell>
          <cell r="Z16">
            <v>24373</v>
          </cell>
          <cell r="AA16">
            <v>786.22580645161293</v>
          </cell>
          <cell r="AB16">
            <v>5713</v>
          </cell>
          <cell r="AC16">
            <v>17.104790419161677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22572.36</v>
          </cell>
          <cell r="E17">
            <v>728.14064516129031</v>
          </cell>
          <cell r="F17">
            <v>20379.32</v>
          </cell>
          <cell r="G17">
            <v>727.83285714285716</v>
          </cell>
          <cell r="H17">
            <v>21943.45</v>
          </cell>
          <cell r="I17">
            <v>707.85322580645163</v>
          </cell>
          <cell r="J17">
            <v>20854.060000000001</v>
          </cell>
          <cell r="K17">
            <v>695.13533333333339</v>
          </cell>
          <cell r="L17">
            <v>21423.97</v>
          </cell>
          <cell r="M17">
            <v>691.09580645161293</v>
          </cell>
          <cell r="N17">
            <v>21474.63</v>
          </cell>
          <cell r="O17">
            <v>715.82100000000003</v>
          </cell>
          <cell r="P17">
            <v>89</v>
          </cell>
          <cell r="Q17">
            <v>2.870967741935484</v>
          </cell>
          <cell r="R17">
            <v>174</v>
          </cell>
          <cell r="S17">
            <v>5.612903225806452</v>
          </cell>
          <cell r="T17">
            <v>1044</v>
          </cell>
          <cell r="U17">
            <v>34.799999999999997</v>
          </cell>
          <cell r="V17">
            <v>2252</v>
          </cell>
          <cell r="W17">
            <v>72.645161290322577</v>
          </cell>
          <cell r="X17">
            <v>2154</v>
          </cell>
          <cell r="Y17">
            <v>71.8</v>
          </cell>
          <cell r="Z17">
            <v>2265</v>
          </cell>
          <cell r="AA17">
            <v>73.064516129032256</v>
          </cell>
          <cell r="AB17">
            <v>238059.52000000002</v>
          </cell>
          <cell r="AC17">
            <v>712.75305389221558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645.54</v>
          </cell>
          <cell r="I18">
            <v>20.823870967741936</v>
          </cell>
          <cell r="J18">
            <v>1290.52</v>
          </cell>
          <cell r="K18">
            <v>43.017333333333333</v>
          </cell>
          <cell r="L18">
            <v>1069.5</v>
          </cell>
          <cell r="M18">
            <v>34.5</v>
          </cell>
          <cell r="N18">
            <v>617.57000000000005</v>
          </cell>
          <cell r="O18">
            <v>20.585666666666668</v>
          </cell>
          <cell r="P18">
            <v>850.83</v>
          </cell>
          <cell r="Q18">
            <v>27.446129032258067</v>
          </cell>
          <cell r="R18">
            <v>869.12</v>
          </cell>
          <cell r="S18">
            <v>28.036129032258064</v>
          </cell>
          <cell r="T18">
            <v>1028.92</v>
          </cell>
          <cell r="U18">
            <v>34.297333333333334</v>
          </cell>
          <cell r="V18">
            <v>924.64</v>
          </cell>
          <cell r="W18">
            <v>29.827096774193549</v>
          </cell>
          <cell r="X18">
            <v>925.23</v>
          </cell>
          <cell r="Y18">
            <v>30.841000000000001</v>
          </cell>
          <cell r="Z18">
            <v>22178.42</v>
          </cell>
          <cell r="AA18">
            <v>715.4329032258064</v>
          </cell>
          <cell r="AB18">
            <v>8221.8700000000008</v>
          </cell>
          <cell r="AC18">
            <v>24.616377245508986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979.63</v>
          </cell>
          <cell r="AA19">
            <v>31.600967741935484</v>
          </cell>
          <cell r="AB19">
            <v>9201.5</v>
          </cell>
          <cell r="AC19">
            <v>25.209589041095889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49690</v>
          </cell>
          <cell r="E20">
            <v>1602.9032258064517</v>
          </cell>
          <cell r="F20">
            <v>44653</v>
          </cell>
          <cell r="G20">
            <v>1594.75</v>
          </cell>
          <cell r="H20">
            <v>48088</v>
          </cell>
          <cell r="I20">
            <v>1551.2258064516129</v>
          </cell>
          <cell r="J20">
            <v>46070</v>
          </cell>
          <cell r="K20">
            <v>1535.6666666666667</v>
          </cell>
          <cell r="L20">
            <v>45746</v>
          </cell>
          <cell r="M20">
            <v>1475.6774193548388</v>
          </cell>
          <cell r="N20">
            <v>41662</v>
          </cell>
          <cell r="O20">
            <v>1388.7333333333333</v>
          </cell>
          <cell r="P20">
            <v>42892</v>
          </cell>
          <cell r="Q20">
            <v>1383.6129032258063</v>
          </cell>
          <cell r="R20">
            <v>42331</v>
          </cell>
          <cell r="S20">
            <v>1365.516129032258</v>
          </cell>
          <cell r="T20">
            <v>35069</v>
          </cell>
          <cell r="U20">
            <v>1168.9666666666667</v>
          </cell>
          <cell r="V20">
            <v>35167</v>
          </cell>
          <cell r="W20">
            <v>1134.4193548387098</v>
          </cell>
          <cell r="X20">
            <v>33181</v>
          </cell>
          <cell r="Y20">
            <v>1106.0333333333333</v>
          </cell>
          <cell r="Z20">
            <v>0</v>
          </cell>
          <cell r="AA20">
            <v>0</v>
          </cell>
          <cell r="AB20">
            <v>464549</v>
          </cell>
          <cell r="AC20">
            <v>1390.8652694610778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33911</v>
          </cell>
          <cell r="AA21">
            <v>1093.9032258064517</v>
          </cell>
          <cell r="AB21">
            <v>0</v>
          </cell>
          <cell r="AC21">
            <v>0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4618</v>
          </cell>
          <cell r="U22">
            <v>153.93333333333334</v>
          </cell>
          <cell r="V22">
            <v>4467</v>
          </cell>
          <cell r="W22">
            <v>144.09677419354838</v>
          </cell>
          <cell r="X22">
            <v>4812</v>
          </cell>
          <cell r="Y22">
            <v>160.4</v>
          </cell>
          <cell r="Z22">
            <v>0</v>
          </cell>
          <cell r="AA22">
            <v>0</v>
          </cell>
          <cell r="AB22">
            <v>13897</v>
          </cell>
          <cell r="AC22">
            <v>41.607784431137723</v>
          </cell>
        </row>
        <row r="23">
          <cell r="A23" t="str">
            <v>TDY</v>
          </cell>
          <cell r="B23" t="str">
            <v>TUNDY</v>
          </cell>
          <cell r="C23" t="str">
            <v>N</v>
          </cell>
          <cell r="D23">
            <v>11030</v>
          </cell>
          <cell r="E23">
            <v>355.80645161290323</v>
          </cell>
          <cell r="F23">
            <v>13423</v>
          </cell>
          <cell r="G23">
            <v>479.39285714285717</v>
          </cell>
          <cell r="H23">
            <v>23539</v>
          </cell>
          <cell r="I23">
            <v>759.32258064516134</v>
          </cell>
          <cell r="J23">
            <v>34521</v>
          </cell>
          <cell r="K23">
            <v>1150.7</v>
          </cell>
          <cell r="L23">
            <v>57400</v>
          </cell>
          <cell r="M23">
            <v>1851.6129032258063</v>
          </cell>
          <cell r="N23">
            <v>84696</v>
          </cell>
          <cell r="O23">
            <v>2823.2</v>
          </cell>
          <cell r="P23">
            <v>87006</v>
          </cell>
          <cell r="Q23">
            <v>2806.6451612903224</v>
          </cell>
          <cell r="R23">
            <v>76125</v>
          </cell>
          <cell r="S23">
            <v>2455.6451612903224</v>
          </cell>
          <cell r="T23">
            <v>4618</v>
          </cell>
          <cell r="U23">
            <v>153.93333333333334</v>
          </cell>
          <cell r="V23">
            <v>4467</v>
          </cell>
          <cell r="W23">
            <v>144.09677419354838</v>
          </cell>
          <cell r="X23">
            <v>4812</v>
          </cell>
          <cell r="Y23">
            <v>160.4</v>
          </cell>
          <cell r="Z23">
            <v>5016</v>
          </cell>
          <cell r="AA23">
            <v>161.80645161290323</v>
          </cell>
          <cell r="AB23">
            <v>583959</v>
          </cell>
          <cell r="AC23">
            <v>1748.3802395209582</v>
          </cell>
        </row>
        <row r="24">
          <cell r="A24" t="str">
            <v>VBR</v>
          </cell>
          <cell r="B24" t="str">
            <v>VIBORA</v>
          </cell>
          <cell r="C24" t="str">
            <v>E</v>
          </cell>
          <cell r="D24">
            <v>130100</v>
          </cell>
          <cell r="E24">
            <v>4196.7741935483873</v>
          </cell>
          <cell r="F24">
            <v>120655</v>
          </cell>
          <cell r="G24">
            <v>4309.1071428571431</v>
          </cell>
          <cell r="H24">
            <v>132334</v>
          </cell>
          <cell r="I24">
            <v>4268.8387096774195</v>
          </cell>
          <cell r="J24">
            <v>125048</v>
          </cell>
          <cell r="K24">
            <v>4168.2666666666664</v>
          </cell>
          <cell r="L24">
            <v>129316</v>
          </cell>
          <cell r="M24">
            <v>4171.4838709677415</v>
          </cell>
          <cell r="N24">
            <v>116155</v>
          </cell>
          <cell r="O24">
            <v>3871.8333333333335</v>
          </cell>
          <cell r="P24">
            <v>121937</v>
          </cell>
          <cell r="Q24">
            <v>3933.4516129032259</v>
          </cell>
          <cell r="R24">
            <v>117653</v>
          </cell>
          <cell r="S24">
            <v>3795.2580645161293</v>
          </cell>
          <cell r="T24">
            <v>112733</v>
          </cell>
          <cell r="U24">
            <v>3757.7666666666669</v>
          </cell>
          <cell r="V24">
            <v>111436</v>
          </cell>
          <cell r="W24">
            <v>3594.7096774193546</v>
          </cell>
          <cell r="X24">
            <v>106746</v>
          </cell>
          <cell r="Y24">
            <v>3558.2</v>
          </cell>
          <cell r="Z24">
            <v>62764</v>
          </cell>
          <cell r="AA24">
            <v>2024.6451612903227</v>
          </cell>
          <cell r="AB24">
            <v>1324113</v>
          </cell>
          <cell r="AC24">
            <v>3964.4101796407185</v>
          </cell>
        </row>
        <row r="25">
          <cell r="A25" t="str">
            <v>VBR</v>
          </cell>
          <cell r="B25" t="str">
            <v>PLANTA</v>
          </cell>
          <cell r="C25" t="str">
            <v>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121392</v>
          </cell>
          <cell r="AA25">
            <v>3915.8709677419356</v>
          </cell>
          <cell r="AB25">
            <v>1445505</v>
          </cell>
          <cell r="AC25">
            <v>3960.2876712328766</v>
          </cell>
        </row>
        <row r="26">
          <cell r="A26" t="str">
            <v>YPC</v>
          </cell>
          <cell r="B26" t="str">
            <v>YAPACANI</v>
          </cell>
          <cell r="C26" t="str">
            <v>E</v>
          </cell>
          <cell r="D26">
            <v>5888</v>
          </cell>
          <cell r="E26">
            <v>189.93548387096774</v>
          </cell>
          <cell r="F26">
            <v>5501</v>
          </cell>
          <cell r="G26">
            <v>196.46428571428572</v>
          </cell>
          <cell r="H26">
            <v>6044</v>
          </cell>
          <cell r="I26">
            <v>194.96774193548387</v>
          </cell>
          <cell r="J26">
            <v>6425</v>
          </cell>
          <cell r="K26">
            <v>214.16666666666666</v>
          </cell>
          <cell r="L26">
            <v>7219</v>
          </cell>
          <cell r="M26">
            <v>232.87096774193549</v>
          </cell>
          <cell r="N26">
            <v>8434</v>
          </cell>
          <cell r="O26">
            <v>281.13333333333333</v>
          </cell>
          <cell r="P26">
            <v>8043</v>
          </cell>
          <cell r="Q26">
            <v>259.45161290322579</v>
          </cell>
          <cell r="R26">
            <v>8181</v>
          </cell>
          <cell r="S26">
            <v>263.90322580645159</v>
          </cell>
          <cell r="T26">
            <v>5578</v>
          </cell>
          <cell r="U26">
            <v>185.93333333333334</v>
          </cell>
          <cell r="V26">
            <v>1557</v>
          </cell>
          <cell r="W26">
            <v>50.225806451612904</v>
          </cell>
          <cell r="X26">
            <v>1262</v>
          </cell>
          <cell r="Y26">
            <v>42.06666666666667</v>
          </cell>
          <cell r="Z26">
            <v>0</v>
          </cell>
          <cell r="AA26">
            <v>0</v>
          </cell>
          <cell r="AB26">
            <v>64132</v>
          </cell>
          <cell r="AC26">
            <v>192.0119760479042</v>
          </cell>
        </row>
        <row r="27">
          <cell r="A27" t="str">
            <v>YPC</v>
          </cell>
          <cell r="B27" t="str">
            <v>YAPACANI</v>
          </cell>
          <cell r="C27" t="str">
            <v>N</v>
          </cell>
          <cell r="D27">
            <v>1180</v>
          </cell>
          <cell r="E27">
            <v>38.064516129032256</v>
          </cell>
          <cell r="F27">
            <v>1085</v>
          </cell>
          <cell r="G27">
            <v>38.75</v>
          </cell>
          <cell r="H27">
            <v>1193</v>
          </cell>
          <cell r="I27">
            <v>38.483870967741936</v>
          </cell>
          <cell r="J27">
            <v>592</v>
          </cell>
          <cell r="K27">
            <v>19.733333333333334</v>
          </cell>
          <cell r="L27">
            <v>361</v>
          </cell>
          <cell r="M27">
            <v>11.64516129032258</v>
          </cell>
          <cell r="N27">
            <v>264</v>
          </cell>
          <cell r="O27">
            <v>8.8000000000000007</v>
          </cell>
          <cell r="P27">
            <v>583</v>
          </cell>
          <cell r="Q27">
            <v>18.806451612903224</v>
          </cell>
          <cell r="R27">
            <v>610</v>
          </cell>
          <cell r="S27">
            <v>19.677419354838708</v>
          </cell>
          <cell r="T27">
            <v>407</v>
          </cell>
          <cell r="U27">
            <v>13.566666666666666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2885</v>
          </cell>
          <cell r="AA27">
            <v>93.064516129032256</v>
          </cell>
          <cell r="AB27">
            <v>6275</v>
          </cell>
          <cell r="AC27">
            <v>18.787425149700599</v>
          </cell>
        </row>
        <row r="28">
          <cell r="A28" t="str">
            <v>TOTAL NUEVO</v>
          </cell>
          <cell r="B28" t="str">
            <v>YAPACANI</v>
          </cell>
          <cell r="C28" t="str">
            <v>N</v>
          </cell>
          <cell r="D28">
            <v>54284</v>
          </cell>
          <cell r="E28">
            <v>1751.0967741935483</v>
          </cell>
          <cell r="F28">
            <v>51621</v>
          </cell>
          <cell r="G28">
            <v>1843.6071428571429</v>
          </cell>
          <cell r="H28">
            <v>62274.54</v>
          </cell>
          <cell r="I28">
            <v>2008.8561290322582</v>
          </cell>
          <cell r="J28">
            <v>72760.51999999999</v>
          </cell>
          <cell r="K28">
            <v>2425.3506666666663</v>
          </cell>
          <cell r="L28">
            <v>94524.5</v>
          </cell>
          <cell r="M28">
            <v>3049.1774193548385</v>
          </cell>
          <cell r="N28">
            <v>120958.57</v>
          </cell>
          <cell r="O28">
            <v>4031.9523333333336</v>
          </cell>
          <cell r="P28">
            <v>130330.83</v>
          </cell>
          <cell r="Q28">
            <v>4204.2203225806452</v>
          </cell>
          <cell r="R28">
            <v>115717.12</v>
          </cell>
          <cell r="S28">
            <v>3732.8103225806449</v>
          </cell>
          <cell r="T28">
            <v>112884.92</v>
          </cell>
          <cell r="U28">
            <v>3762.8306666666667</v>
          </cell>
          <cell r="V28">
            <v>112562.64</v>
          </cell>
          <cell r="W28">
            <v>3631.0529032258064</v>
          </cell>
          <cell r="X28">
            <v>103022.23000000001</v>
          </cell>
          <cell r="Y28">
            <v>3434.0743333333335</v>
          </cell>
          <cell r="Z28">
            <v>0</v>
          </cell>
          <cell r="AA28">
            <v>0</v>
          </cell>
          <cell r="AB28">
            <v>1030940.87</v>
          </cell>
          <cell r="AC28">
            <v>3086.6493113772453</v>
          </cell>
        </row>
        <row r="29">
          <cell r="A29" t="str">
            <v>TOTAL EXISTENTE</v>
          </cell>
          <cell r="D29">
            <v>208250.36</v>
          </cell>
          <cell r="E29">
            <v>6717.7535483870961</v>
          </cell>
          <cell r="F29">
            <v>191188.32</v>
          </cell>
          <cell r="G29">
            <v>6828.1542857142858</v>
          </cell>
          <cell r="H29">
            <v>208409.45</v>
          </cell>
          <cell r="I29">
            <v>6722.8854838709685</v>
          </cell>
          <cell r="J29">
            <v>198397.06</v>
          </cell>
          <cell r="K29">
            <v>6613.2353333333331</v>
          </cell>
          <cell r="L29">
            <v>203704.97</v>
          </cell>
          <cell r="M29">
            <v>6571.1280645161287</v>
          </cell>
          <cell r="N29">
            <v>187725.63</v>
          </cell>
          <cell r="O29">
            <v>6257.5209999999997</v>
          </cell>
          <cell r="P29">
            <v>195807.47</v>
          </cell>
          <cell r="Q29">
            <v>6316.37</v>
          </cell>
          <cell r="R29">
            <v>190701.08000000002</v>
          </cell>
          <cell r="S29">
            <v>6151.6477419354842</v>
          </cell>
          <cell r="T29">
            <v>174375.14</v>
          </cell>
          <cell r="U29">
            <v>5812.5046666666667</v>
          </cell>
          <cell r="V29">
            <v>169761.99</v>
          </cell>
          <cell r="W29">
            <v>5476.1932258064517</v>
          </cell>
          <cell r="X29">
            <v>162532.04999999999</v>
          </cell>
          <cell r="Y29">
            <v>5417.7349999999997</v>
          </cell>
          <cell r="Z29">
            <v>108757.63</v>
          </cell>
          <cell r="AA29">
            <v>3508.3106451612903</v>
          </cell>
          <cell r="AB29">
            <v>2090853.52</v>
          </cell>
          <cell r="AC29">
            <v>6260.0404790419161</v>
          </cell>
        </row>
        <row r="30">
          <cell r="A30" t="str">
            <v>TOTAL ANDINA</v>
          </cell>
          <cell r="D30">
            <v>262534.36</v>
          </cell>
          <cell r="E30">
            <v>8468.8503225806453</v>
          </cell>
          <cell r="F30">
            <v>242809.32</v>
          </cell>
          <cell r="G30">
            <v>8671.761428571428</v>
          </cell>
          <cell r="H30">
            <v>270683.99</v>
          </cell>
          <cell r="I30">
            <v>8731.7416129032263</v>
          </cell>
          <cell r="J30">
            <v>271157.57999999996</v>
          </cell>
          <cell r="K30">
            <v>9038.5859999999993</v>
          </cell>
          <cell r="L30">
            <v>298229.46999999997</v>
          </cell>
          <cell r="M30">
            <v>9620.3054838709668</v>
          </cell>
          <cell r="N30">
            <v>308684.2</v>
          </cell>
          <cell r="O30">
            <v>10289.473333333333</v>
          </cell>
          <cell r="P30">
            <v>326138.3</v>
          </cell>
          <cell r="Q30">
            <v>10520.590322580645</v>
          </cell>
          <cell r="R30">
            <v>306418.2</v>
          </cell>
          <cell r="S30">
            <v>9884.4580645161295</v>
          </cell>
          <cell r="T30">
            <v>287260.06</v>
          </cell>
          <cell r="U30">
            <v>9575.3353333333325</v>
          </cell>
          <cell r="V30">
            <v>282324.63</v>
          </cell>
          <cell r="W30">
            <v>9107.246129032259</v>
          </cell>
          <cell r="X30">
            <v>265554.28000000003</v>
          </cell>
          <cell r="Y30">
            <v>8851.8093333333345</v>
          </cell>
          <cell r="Z30">
            <v>180366.41999999998</v>
          </cell>
          <cell r="AA30">
            <v>5818.2716129032251</v>
          </cell>
          <cell r="AB30">
            <v>3121794.3899999997</v>
          </cell>
          <cell r="AC30">
            <v>9346.689790419161</v>
          </cell>
        </row>
        <row r="31">
          <cell r="A31" t="str">
            <v xml:space="preserve">   C H A C O   S .  A .</v>
          </cell>
          <cell r="D31">
            <v>262534.36</v>
          </cell>
          <cell r="E31">
            <v>8468.8503225806453</v>
          </cell>
          <cell r="F31">
            <v>242809.32</v>
          </cell>
          <cell r="G31">
            <v>8671.761428571428</v>
          </cell>
          <cell r="H31">
            <v>270683.99</v>
          </cell>
          <cell r="I31">
            <v>8731.7416129032263</v>
          </cell>
          <cell r="J31">
            <v>271157.57999999996</v>
          </cell>
          <cell r="K31">
            <v>9038.5859999999993</v>
          </cell>
          <cell r="L31">
            <v>298229.46999999997</v>
          </cell>
          <cell r="M31">
            <v>9620.3054838709668</v>
          </cell>
          <cell r="N31">
            <v>308684.2</v>
          </cell>
          <cell r="O31">
            <v>10289.473333333333</v>
          </cell>
          <cell r="P31">
            <v>326138.3</v>
          </cell>
          <cell r="Q31">
            <v>10520.590322580645</v>
          </cell>
          <cell r="R31">
            <v>306418.2</v>
          </cell>
          <cell r="S31">
            <v>9884.4580645161295</v>
          </cell>
          <cell r="T31">
            <v>287260.06</v>
          </cell>
          <cell r="U31">
            <v>9575.3353333333325</v>
          </cell>
          <cell r="V31">
            <v>282324.63</v>
          </cell>
          <cell r="W31">
            <v>9107.246129032259</v>
          </cell>
          <cell r="X31">
            <v>265554.28000000003</v>
          </cell>
          <cell r="Y31">
            <v>8851.8093333333345</v>
          </cell>
          <cell r="Z31">
            <v>289124.05</v>
          </cell>
          <cell r="AA31">
            <v>9326.5822580645163</v>
          </cell>
          <cell r="AB31">
            <v>3410918.4399999995</v>
          </cell>
          <cell r="AC31">
            <v>9344.9820273972582</v>
          </cell>
        </row>
        <row r="32">
          <cell r="A32" t="str">
            <v>BBL</v>
          </cell>
          <cell r="B32" t="str">
            <v>BULO BULO</v>
          </cell>
          <cell r="C32" t="str">
            <v>N</v>
          </cell>
        </row>
        <row r="33">
          <cell r="A33" t="str">
            <v>BVT</v>
          </cell>
          <cell r="B33" t="str">
            <v>BUENA VISTA</v>
          </cell>
          <cell r="C33" t="str">
            <v>N</v>
          </cell>
          <cell r="D33">
            <v>486</v>
          </cell>
          <cell r="E33">
            <v>15.67741935483871</v>
          </cell>
          <cell r="F33">
            <v>262</v>
          </cell>
          <cell r="G33">
            <v>9.3571428571428577</v>
          </cell>
          <cell r="H33">
            <v>363</v>
          </cell>
          <cell r="I33">
            <v>11.709677419354838</v>
          </cell>
          <cell r="J33">
            <v>429</v>
          </cell>
          <cell r="K33">
            <v>14.3</v>
          </cell>
          <cell r="AB33">
            <v>1540</v>
          </cell>
          <cell r="AC33">
            <v>4.6107784431137722</v>
          </cell>
        </row>
        <row r="34">
          <cell r="A34" t="str">
            <v>CRC</v>
          </cell>
          <cell r="B34" t="str">
            <v>CARRASCO</v>
          </cell>
          <cell r="C34" t="str">
            <v>E</v>
          </cell>
          <cell r="D34">
            <v>117667</v>
          </cell>
          <cell r="E34">
            <v>3795.7096774193546</v>
          </cell>
          <cell r="F34">
            <v>112689</v>
          </cell>
          <cell r="G34">
            <v>4024.6071428571427</v>
          </cell>
          <cell r="H34">
            <v>117355</v>
          </cell>
          <cell r="I34">
            <v>3785.6451612903224</v>
          </cell>
          <cell r="J34">
            <v>111495</v>
          </cell>
          <cell r="K34">
            <v>3716.5</v>
          </cell>
          <cell r="L34">
            <v>119263</v>
          </cell>
          <cell r="M34">
            <v>3847.1935483870966</v>
          </cell>
          <cell r="N34">
            <v>114876</v>
          </cell>
          <cell r="O34">
            <v>3829.2</v>
          </cell>
          <cell r="P34">
            <v>112455</v>
          </cell>
          <cell r="Q34">
            <v>3627.5806451612902</v>
          </cell>
          <cell r="R34">
            <v>107787.40144292708</v>
          </cell>
          <cell r="S34">
            <v>3477.0129497718412</v>
          </cell>
          <cell r="T34">
            <v>60708.269276814186</v>
          </cell>
          <cell r="U34">
            <v>2023.6089758938062</v>
          </cell>
          <cell r="V34">
            <v>62377.997784478648</v>
          </cell>
          <cell r="W34">
            <v>2012.193476918666</v>
          </cell>
          <cell r="X34">
            <v>60247.127920341671</v>
          </cell>
          <cell r="Y34">
            <v>2008.2375973447224</v>
          </cell>
          <cell r="AB34">
            <v>1096920.7964245616</v>
          </cell>
          <cell r="AC34">
            <v>3284.1940012711425</v>
          </cell>
        </row>
        <row r="35">
          <cell r="A35" t="str">
            <v>CRC</v>
          </cell>
          <cell r="B35" t="str">
            <v>CARRASCO-4</v>
          </cell>
          <cell r="C35" t="str">
            <v>N</v>
          </cell>
          <cell r="D35">
            <v>117667</v>
          </cell>
          <cell r="E35">
            <v>3795.7096774193546</v>
          </cell>
          <cell r="F35">
            <v>112689</v>
          </cell>
          <cell r="G35">
            <v>4024.6071428571427</v>
          </cell>
          <cell r="H35">
            <v>11361</v>
          </cell>
          <cell r="I35">
            <v>366.48387096774195</v>
          </cell>
          <cell r="J35">
            <v>11577</v>
          </cell>
          <cell r="K35">
            <v>385.9</v>
          </cell>
          <cell r="L35">
            <v>9653</v>
          </cell>
          <cell r="M35">
            <v>311.38709677419354</v>
          </cell>
          <cell r="N35">
            <v>8394</v>
          </cell>
          <cell r="O35">
            <v>279.8</v>
          </cell>
          <cell r="P35">
            <v>11098</v>
          </cell>
          <cell r="Q35">
            <v>358</v>
          </cell>
          <cell r="R35">
            <v>10561.598557072919</v>
          </cell>
          <cell r="S35">
            <v>340.69672764751351</v>
          </cell>
          <cell r="T35">
            <v>46010.730723185814</v>
          </cell>
          <cell r="U35">
            <v>1533.6910241061937</v>
          </cell>
          <cell r="V35">
            <v>28946.002215521356</v>
          </cell>
          <cell r="W35">
            <v>933.74200695230184</v>
          </cell>
          <cell r="X35">
            <v>22320.872079658322</v>
          </cell>
          <cell r="Y35">
            <v>744.02906932194412</v>
          </cell>
          <cell r="Z35">
            <v>55271.00531213807</v>
          </cell>
          <cell r="AA35">
            <v>1782.9356552302604</v>
          </cell>
          <cell r="AB35">
            <v>159922.20357543841</v>
          </cell>
          <cell r="AC35">
            <v>478.80899274083356</v>
          </cell>
        </row>
        <row r="36">
          <cell r="A36" t="str">
            <v>CRC</v>
          </cell>
          <cell r="B36" t="str">
            <v>PLANTA</v>
          </cell>
          <cell r="C36" t="str">
            <v>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11361</v>
          </cell>
          <cell r="I36">
            <v>366.48387096774195</v>
          </cell>
          <cell r="J36">
            <v>11577</v>
          </cell>
          <cell r="K36">
            <v>385.9</v>
          </cell>
          <cell r="L36">
            <v>9653</v>
          </cell>
          <cell r="M36">
            <v>311.38709677419354</v>
          </cell>
          <cell r="N36">
            <v>8394</v>
          </cell>
          <cell r="O36">
            <v>279.8</v>
          </cell>
          <cell r="P36">
            <v>11098</v>
          </cell>
          <cell r="Q36">
            <v>358</v>
          </cell>
          <cell r="R36">
            <v>10561.598557072919</v>
          </cell>
          <cell r="S36">
            <v>340.69672764751351</v>
          </cell>
          <cell r="T36">
            <v>46010.730723185814</v>
          </cell>
          <cell r="U36">
            <v>1533.6910241061937</v>
          </cell>
          <cell r="V36">
            <v>28946.002215521356</v>
          </cell>
          <cell r="W36">
            <v>933.74200695230184</v>
          </cell>
          <cell r="X36">
            <v>22320.872079658322</v>
          </cell>
          <cell r="Y36">
            <v>744.02906932194412</v>
          </cell>
          <cell r="Z36">
            <v>46963.994687861938</v>
          </cell>
          <cell r="AA36">
            <v>1514.9675705761915</v>
          </cell>
          <cell r="AB36">
            <v>206886.19826330035</v>
          </cell>
          <cell r="AC36">
            <v>566.81150209123382</v>
          </cell>
        </row>
        <row r="37">
          <cell r="A37" t="str">
            <v>CMT</v>
          </cell>
          <cell r="B37" t="str">
            <v>CAMATINDI</v>
          </cell>
          <cell r="C37" t="str">
            <v>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4219</v>
          </cell>
          <cell r="AC37">
            <v>12.631736526946108</v>
          </cell>
        </row>
        <row r="38">
          <cell r="A38" t="str">
            <v>HSR</v>
          </cell>
          <cell r="B38" t="str">
            <v>H.SUAREZ R.</v>
          </cell>
          <cell r="C38" t="str">
            <v>N</v>
          </cell>
          <cell r="D38">
            <v>1270</v>
          </cell>
          <cell r="E38">
            <v>40.967741935483872</v>
          </cell>
          <cell r="F38">
            <v>1090</v>
          </cell>
          <cell r="G38">
            <v>38.928571428571431</v>
          </cell>
          <cell r="H38">
            <v>1615</v>
          </cell>
          <cell r="I38">
            <v>52.096774193548384</v>
          </cell>
          <cell r="J38">
            <v>814</v>
          </cell>
          <cell r="K38">
            <v>27.133333333333333</v>
          </cell>
          <cell r="L38">
            <v>957</v>
          </cell>
          <cell r="M38">
            <v>30.870967741935484</v>
          </cell>
          <cell r="N38">
            <v>958</v>
          </cell>
          <cell r="O38">
            <v>31.933333333333334</v>
          </cell>
          <cell r="P38">
            <v>1879</v>
          </cell>
          <cell r="Q38">
            <v>60.612903225806448</v>
          </cell>
          <cell r="R38">
            <v>883</v>
          </cell>
          <cell r="S38">
            <v>28.483870967741936</v>
          </cell>
          <cell r="T38">
            <v>898</v>
          </cell>
          <cell r="U38">
            <v>29.933333333333334</v>
          </cell>
          <cell r="V38">
            <v>1461</v>
          </cell>
          <cell r="W38">
            <v>47.12903225806452</v>
          </cell>
          <cell r="X38">
            <v>1972</v>
          </cell>
          <cell r="Y38">
            <v>65.733333333333334</v>
          </cell>
          <cell r="AB38">
            <v>13797</v>
          </cell>
          <cell r="AC38">
            <v>41.308383233532936</v>
          </cell>
        </row>
        <row r="39">
          <cell r="A39" t="str">
            <v>KTR</v>
          </cell>
          <cell r="B39" t="str">
            <v>KATARI</v>
          </cell>
          <cell r="C39" t="str">
            <v>N</v>
          </cell>
          <cell r="D39">
            <v>3680</v>
          </cell>
          <cell r="E39">
            <v>118.70967741935483</v>
          </cell>
          <cell r="F39">
            <v>3312</v>
          </cell>
          <cell r="G39">
            <v>118.28571428571429</v>
          </cell>
          <cell r="H39">
            <v>3725</v>
          </cell>
          <cell r="I39">
            <v>120.16129032258064</v>
          </cell>
          <cell r="J39">
            <v>3484</v>
          </cell>
          <cell r="K39">
            <v>116.13333333333334</v>
          </cell>
          <cell r="L39">
            <v>3692</v>
          </cell>
          <cell r="M39">
            <v>119.09677419354838</v>
          </cell>
          <cell r="N39">
            <v>3492</v>
          </cell>
          <cell r="O39">
            <v>116.4</v>
          </cell>
          <cell r="P39">
            <v>3662</v>
          </cell>
          <cell r="Q39">
            <v>118.12903225806451</v>
          </cell>
          <cell r="R39">
            <v>3634</v>
          </cell>
          <cell r="S39">
            <v>117.2258064516129</v>
          </cell>
          <cell r="T39">
            <v>3565</v>
          </cell>
          <cell r="U39">
            <v>118.83333333333333</v>
          </cell>
          <cell r="V39">
            <v>2172</v>
          </cell>
          <cell r="W39">
            <v>70.064516129032256</v>
          </cell>
          <cell r="X39">
            <v>0</v>
          </cell>
          <cell r="Y39">
            <v>0</v>
          </cell>
          <cell r="Z39">
            <v>2548</v>
          </cell>
          <cell r="AA39">
            <v>82.193548387096769</v>
          </cell>
          <cell r="AB39">
            <v>34418</v>
          </cell>
          <cell r="AC39">
            <v>103.04790419161677</v>
          </cell>
        </row>
        <row r="40">
          <cell r="A40" t="str">
            <v>LCS</v>
          </cell>
          <cell r="B40" t="str">
            <v>LOS CUSIS</v>
          </cell>
          <cell r="C40" t="str">
            <v>N</v>
          </cell>
          <cell r="D40">
            <v>45672</v>
          </cell>
          <cell r="E40">
            <v>1473.2903225806451</v>
          </cell>
          <cell r="F40">
            <v>50211</v>
          </cell>
          <cell r="G40">
            <v>1793.25</v>
          </cell>
          <cell r="H40">
            <v>57272</v>
          </cell>
          <cell r="I40">
            <v>1847.483870967742</v>
          </cell>
          <cell r="J40">
            <v>61608</v>
          </cell>
          <cell r="K40">
            <v>2053.6</v>
          </cell>
          <cell r="L40">
            <v>80263</v>
          </cell>
          <cell r="M40">
            <v>2589.1290322580644</v>
          </cell>
          <cell r="N40">
            <v>90886</v>
          </cell>
          <cell r="O40">
            <v>3029.5333333333333</v>
          </cell>
          <cell r="P40">
            <v>98800</v>
          </cell>
          <cell r="Q40">
            <v>3187.0967741935483</v>
          </cell>
          <cell r="R40">
            <v>93846</v>
          </cell>
          <cell r="S40">
            <v>3027.2903225806454</v>
          </cell>
          <cell r="T40">
            <v>88267</v>
          </cell>
          <cell r="U40">
            <v>2942.2333333333331</v>
          </cell>
          <cell r="V40">
            <v>80534</v>
          </cell>
          <cell r="W40">
            <v>2597.8709677419356</v>
          </cell>
          <cell r="X40">
            <v>62888</v>
          </cell>
          <cell r="Y40">
            <v>2096.2666666666669</v>
          </cell>
          <cell r="Z40">
            <v>0</v>
          </cell>
          <cell r="AA40">
            <v>0</v>
          </cell>
          <cell r="AB40">
            <v>810247</v>
          </cell>
          <cell r="AC40">
            <v>2425.8892215568862</v>
          </cell>
        </row>
        <row r="41">
          <cell r="A41" t="str">
            <v>MCT</v>
          </cell>
          <cell r="B41" t="str">
            <v>MONTECRISTO</v>
          </cell>
          <cell r="C41" t="str">
            <v>N</v>
          </cell>
          <cell r="D41">
            <v>674</v>
          </cell>
          <cell r="E41">
            <v>21.741935483870968</v>
          </cell>
          <cell r="F41">
            <v>624</v>
          </cell>
          <cell r="G41">
            <v>22.285714285714285</v>
          </cell>
          <cell r="H41">
            <v>678</v>
          </cell>
          <cell r="I41">
            <v>21.870967741935484</v>
          </cell>
          <cell r="J41">
            <v>632</v>
          </cell>
          <cell r="K41">
            <v>21.066666666666666</v>
          </cell>
          <cell r="L41">
            <v>668</v>
          </cell>
          <cell r="M41">
            <v>21.548387096774192</v>
          </cell>
          <cell r="N41">
            <v>675</v>
          </cell>
          <cell r="O41">
            <v>22.5</v>
          </cell>
          <cell r="P41">
            <v>666</v>
          </cell>
          <cell r="Q41">
            <v>21.483870967741936</v>
          </cell>
          <cell r="R41">
            <v>670</v>
          </cell>
          <cell r="S41">
            <v>21.612903225806452</v>
          </cell>
          <cell r="T41">
            <v>643</v>
          </cell>
          <cell r="U41">
            <v>21.433333333333334</v>
          </cell>
          <cell r="V41">
            <v>673</v>
          </cell>
          <cell r="W41">
            <v>21.70967741935484</v>
          </cell>
          <cell r="X41">
            <v>641</v>
          </cell>
          <cell r="Y41">
            <v>21.366666666666667</v>
          </cell>
          <cell r="Z41">
            <v>52361</v>
          </cell>
          <cell r="AA41">
            <v>1689.0645161290322</v>
          </cell>
          <cell r="AB41">
            <v>7244</v>
          </cell>
          <cell r="AC41">
            <v>21.688622754491018</v>
          </cell>
        </row>
        <row r="42">
          <cell r="A42" t="str">
            <v>PJS</v>
          </cell>
          <cell r="B42" t="str">
            <v>PATUJUSAL</v>
          </cell>
          <cell r="C42" t="str">
            <v>N</v>
          </cell>
          <cell r="D42">
            <v>69203</v>
          </cell>
          <cell r="E42">
            <v>2232.3548387096776</v>
          </cell>
          <cell r="F42">
            <v>56796</v>
          </cell>
          <cell r="G42">
            <v>2028.4285714285713</v>
          </cell>
          <cell r="H42">
            <v>59462</v>
          </cell>
          <cell r="I42">
            <v>1918.1290322580646</v>
          </cell>
          <cell r="J42">
            <v>54584</v>
          </cell>
          <cell r="K42">
            <v>1819.4666666666667</v>
          </cell>
          <cell r="L42">
            <v>53111</v>
          </cell>
          <cell r="M42">
            <v>1713.258064516129</v>
          </cell>
          <cell r="N42">
            <v>47763</v>
          </cell>
          <cell r="O42">
            <v>1592.1</v>
          </cell>
          <cell r="P42">
            <v>47450</v>
          </cell>
          <cell r="Q42">
            <v>1530.6451612903227</v>
          </cell>
          <cell r="R42">
            <v>46763</v>
          </cell>
          <cell r="S42">
            <v>1508.483870967742</v>
          </cell>
          <cell r="T42">
            <v>64766</v>
          </cell>
          <cell r="U42">
            <v>2158.8666666666668</v>
          </cell>
          <cell r="V42">
            <v>73170</v>
          </cell>
          <cell r="W42">
            <v>2360.3225806451615</v>
          </cell>
          <cell r="X42">
            <v>72008</v>
          </cell>
          <cell r="Y42">
            <v>2400.2666666666669</v>
          </cell>
          <cell r="Z42">
            <v>687</v>
          </cell>
          <cell r="AA42">
            <v>22.161290322580644</v>
          </cell>
          <cell r="AB42">
            <v>645076</v>
          </cell>
          <cell r="AC42">
            <v>1931.3652694610778</v>
          </cell>
        </row>
        <row r="43">
          <cell r="A43" t="str">
            <v>SNQ</v>
          </cell>
          <cell r="B43" t="str">
            <v>SAN ROQUE</v>
          </cell>
          <cell r="C43" t="str">
            <v>N</v>
          </cell>
          <cell r="D43">
            <v>15151</v>
          </cell>
          <cell r="E43">
            <v>488.74193548387098</v>
          </cell>
          <cell r="F43">
            <v>14252</v>
          </cell>
          <cell r="G43">
            <v>509</v>
          </cell>
          <cell r="H43">
            <v>16483</v>
          </cell>
          <cell r="I43">
            <v>531.70967741935488</v>
          </cell>
          <cell r="J43">
            <v>14052</v>
          </cell>
          <cell r="K43">
            <v>468.4</v>
          </cell>
          <cell r="L43">
            <v>15906</v>
          </cell>
          <cell r="M43">
            <v>513.09677419354841</v>
          </cell>
          <cell r="N43">
            <v>15934</v>
          </cell>
          <cell r="O43">
            <v>531.13333333333333</v>
          </cell>
          <cell r="P43">
            <v>16906</v>
          </cell>
          <cell r="Q43">
            <v>545.35483870967744</v>
          </cell>
          <cell r="R43">
            <v>16973</v>
          </cell>
          <cell r="S43">
            <v>547.51612903225805</v>
          </cell>
          <cell r="T43">
            <v>15525</v>
          </cell>
          <cell r="U43">
            <v>517.5</v>
          </cell>
          <cell r="V43">
            <v>14931</v>
          </cell>
          <cell r="W43">
            <v>481.64516129032256</v>
          </cell>
          <cell r="X43">
            <v>13171</v>
          </cell>
          <cell r="Y43">
            <v>439.03333333333336</v>
          </cell>
          <cell r="Z43">
            <v>69869</v>
          </cell>
          <cell r="AA43">
            <v>2253.8387096774195</v>
          </cell>
          <cell r="AB43">
            <v>169284</v>
          </cell>
          <cell r="AC43">
            <v>506.83832335329339</v>
          </cell>
        </row>
        <row r="44">
          <cell r="A44" t="str">
            <v>SNQ</v>
          </cell>
          <cell r="B44" t="str">
            <v>PLANTA</v>
          </cell>
          <cell r="C44" t="str">
            <v>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11881</v>
          </cell>
          <cell r="AA44">
            <v>383.25806451612902</v>
          </cell>
          <cell r="AB44">
            <v>181165</v>
          </cell>
          <cell r="AC44">
            <v>496.34246575342468</v>
          </cell>
        </row>
        <row r="45">
          <cell r="A45" t="str">
            <v>VGR</v>
          </cell>
          <cell r="B45" t="str">
            <v>VUELTA GRANDE</v>
          </cell>
          <cell r="C45" t="str">
            <v>E</v>
          </cell>
          <cell r="D45">
            <v>42363</v>
          </cell>
          <cell r="E45">
            <v>1366.5483870967741</v>
          </cell>
          <cell r="F45">
            <v>38733</v>
          </cell>
          <cell r="G45">
            <v>1383.3214285714287</v>
          </cell>
          <cell r="H45">
            <v>42519</v>
          </cell>
          <cell r="I45">
            <v>1371.5806451612902</v>
          </cell>
          <cell r="J45">
            <v>42374</v>
          </cell>
          <cell r="K45">
            <v>1412.4666666666667</v>
          </cell>
          <cell r="L45">
            <v>44867</v>
          </cell>
          <cell r="M45">
            <v>1447.3225806451612</v>
          </cell>
          <cell r="N45">
            <v>42123</v>
          </cell>
          <cell r="O45">
            <v>1404.1</v>
          </cell>
          <cell r="P45">
            <v>41512</v>
          </cell>
          <cell r="Q45">
            <v>1339.0967741935483</v>
          </cell>
          <cell r="R45">
            <v>40844</v>
          </cell>
          <cell r="S45">
            <v>1317.5483870967741</v>
          </cell>
          <cell r="T45">
            <v>38274</v>
          </cell>
          <cell r="U45">
            <v>1275.8</v>
          </cell>
          <cell r="V45">
            <v>37375</v>
          </cell>
          <cell r="W45">
            <v>1205.6451612903227</v>
          </cell>
          <cell r="X45">
            <v>36434</v>
          </cell>
          <cell r="Y45">
            <v>1214.4666666666667</v>
          </cell>
          <cell r="Z45">
            <v>0</v>
          </cell>
          <cell r="AA45">
            <v>0</v>
          </cell>
          <cell r="AB45">
            <v>447418</v>
          </cell>
          <cell r="AC45">
            <v>1339.5748502994013</v>
          </cell>
        </row>
        <row r="46">
          <cell r="A46" t="str">
            <v>VGR</v>
          </cell>
          <cell r="B46" t="str">
            <v>PLANTA</v>
          </cell>
          <cell r="C46" t="str">
            <v>E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36690</v>
          </cell>
          <cell r="AA46">
            <v>1183.5483870967741</v>
          </cell>
          <cell r="AB46">
            <v>484108</v>
          </cell>
          <cell r="AC46">
            <v>1326.3232876712329</v>
          </cell>
        </row>
        <row r="47">
          <cell r="A47" t="str">
            <v>TOTAL NUEVO</v>
          </cell>
          <cell r="B47" t="str">
            <v>PLANTA</v>
          </cell>
          <cell r="C47" t="str">
            <v>E</v>
          </cell>
          <cell r="D47">
            <v>137263</v>
          </cell>
          <cell r="E47">
            <v>4427.8387096774195</v>
          </cell>
          <cell r="F47">
            <v>127549</v>
          </cell>
          <cell r="G47">
            <v>4555.3214285714284</v>
          </cell>
          <cell r="H47">
            <v>151996</v>
          </cell>
          <cell r="I47">
            <v>4903.0967741935483</v>
          </cell>
          <cell r="J47">
            <v>148233</v>
          </cell>
          <cell r="K47">
            <v>4941.1000000000004</v>
          </cell>
          <cell r="L47">
            <v>164250</v>
          </cell>
          <cell r="M47">
            <v>5298.3870967741932</v>
          </cell>
          <cell r="N47">
            <v>168102</v>
          </cell>
          <cell r="O47">
            <v>5603.4</v>
          </cell>
          <cell r="P47">
            <v>180461</v>
          </cell>
          <cell r="Q47">
            <v>5821.322580645161</v>
          </cell>
          <cell r="R47">
            <v>173330.59855707292</v>
          </cell>
          <cell r="S47">
            <v>5591.3096308733202</v>
          </cell>
          <cell r="T47">
            <v>219674.73072318581</v>
          </cell>
          <cell r="U47">
            <v>7322.4910241061934</v>
          </cell>
          <cell r="V47">
            <v>201887.00221552135</v>
          </cell>
          <cell r="W47">
            <v>6512.4839424361726</v>
          </cell>
          <cell r="X47">
            <v>173000.87207965832</v>
          </cell>
          <cell r="Y47">
            <v>5766.695735988611</v>
          </cell>
          <cell r="Z47">
            <v>0</v>
          </cell>
          <cell r="AA47">
            <v>0</v>
          </cell>
          <cell r="AB47">
            <v>1845747.2035754384</v>
          </cell>
          <cell r="AC47">
            <v>5526.1892322617914</v>
          </cell>
        </row>
        <row r="48">
          <cell r="A48" t="str">
            <v>TOTAL EXISTENTE</v>
          </cell>
          <cell r="D48">
            <v>160030</v>
          </cell>
          <cell r="E48">
            <v>5162.2580645161288</v>
          </cell>
          <cell r="F48">
            <v>151422</v>
          </cell>
          <cell r="G48">
            <v>5407.9285714285716</v>
          </cell>
          <cell r="H48">
            <v>159874</v>
          </cell>
          <cell r="I48">
            <v>5157.2258064516127</v>
          </cell>
          <cell r="J48">
            <v>153869</v>
          </cell>
          <cell r="K48">
            <v>5128.9666666666662</v>
          </cell>
          <cell r="L48">
            <v>164130</v>
          </cell>
          <cell r="M48">
            <v>5294.5161290322585</v>
          </cell>
          <cell r="N48">
            <v>156999</v>
          </cell>
          <cell r="O48">
            <v>5233.3</v>
          </cell>
          <cell r="P48">
            <v>153967</v>
          </cell>
          <cell r="Q48">
            <v>4966.677419354839</v>
          </cell>
          <cell r="R48">
            <v>148631.40144292708</v>
          </cell>
          <cell r="S48">
            <v>4794.5613368686154</v>
          </cell>
          <cell r="T48">
            <v>98982.269276814186</v>
          </cell>
          <cell r="U48">
            <v>3299.4089758938062</v>
          </cell>
          <cell r="V48">
            <v>99752.997784478648</v>
          </cell>
          <cell r="W48">
            <v>3217.8386382089889</v>
          </cell>
          <cell r="X48">
            <v>96681.127920341678</v>
          </cell>
          <cell r="Y48">
            <v>3222.7042640113891</v>
          </cell>
          <cell r="Z48">
            <v>184309.99468786194</v>
          </cell>
          <cell r="AA48">
            <v>5945.4836996084496</v>
          </cell>
          <cell r="AB48">
            <v>1544338.7964245616</v>
          </cell>
          <cell r="AC48">
            <v>4623.768851570544</v>
          </cell>
        </row>
        <row r="49">
          <cell r="A49" t="str">
            <v>TOTAL CHACO</v>
          </cell>
          <cell r="D49">
            <v>297293</v>
          </cell>
          <cell r="E49">
            <v>9590.0967741935492</v>
          </cell>
          <cell r="F49">
            <v>278971</v>
          </cell>
          <cell r="G49">
            <v>9963.25</v>
          </cell>
          <cell r="H49">
            <v>311870</v>
          </cell>
          <cell r="I49">
            <v>10060.322580645161</v>
          </cell>
          <cell r="J49">
            <v>302102</v>
          </cell>
          <cell r="K49">
            <v>10070.066666666668</v>
          </cell>
          <cell r="L49">
            <v>328380</v>
          </cell>
          <cell r="M49">
            <v>10592.903225806451</v>
          </cell>
          <cell r="N49">
            <v>325101</v>
          </cell>
          <cell r="O49">
            <v>10836.7</v>
          </cell>
          <cell r="P49">
            <v>334428</v>
          </cell>
          <cell r="Q49">
            <v>10788</v>
          </cell>
          <cell r="R49">
            <v>321962</v>
          </cell>
          <cell r="S49">
            <v>10385.870967741936</v>
          </cell>
          <cell r="T49">
            <v>318657</v>
          </cell>
          <cell r="U49">
            <v>10621.9</v>
          </cell>
          <cell r="V49">
            <v>301640</v>
          </cell>
          <cell r="W49">
            <v>9730.322580645161</v>
          </cell>
          <cell r="X49">
            <v>269682</v>
          </cell>
          <cell r="Y49">
            <v>8989.4</v>
          </cell>
          <cell r="Z49">
            <v>91961.005312138062</v>
          </cell>
          <cell r="AA49">
            <v>2966.4840423270343</v>
          </cell>
          <cell r="AB49">
            <v>3390086</v>
          </cell>
          <cell r="AC49">
            <v>10149.958083832335</v>
          </cell>
        </row>
        <row r="50">
          <cell r="A50" t="str">
            <v xml:space="preserve">  VINTAGE PETROLEUM BOLIVIANA LTD. (SHAMROCK VENTURES)</v>
          </cell>
          <cell r="D50">
            <v>297293</v>
          </cell>
          <cell r="E50">
            <v>9590.0967741935492</v>
          </cell>
          <cell r="F50">
            <v>278971</v>
          </cell>
          <cell r="G50">
            <v>9963.25</v>
          </cell>
          <cell r="H50">
            <v>311870</v>
          </cell>
          <cell r="I50">
            <v>10060.322580645161</v>
          </cell>
          <cell r="J50">
            <v>302102</v>
          </cell>
          <cell r="K50">
            <v>10070.066666666668</v>
          </cell>
          <cell r="L50">
            <v>328380</v>
          </cell>
          <cell r="M50">
            <v>10592.903225806451</v>
          </cell>
          <cell r="N50">
            <v>325101</v>
          </cell>
          <cell r="O50">
            <v>10836.7</v>
          </cell>
          <cell r="P50">
            <v>334428</v>
          </cell>
          <cell r="Q50">
            <v>10788</v>
          </cell>
          <cell r="R50">
            <v>321962</v>
          </cell>
          <cell r="S50">
            <v>10385.870967741936</v>
          </cell>
          <cell r="T50">
            <v>318657</v>
          </cell>
          <cell r="U50">
            <v>10621.9</v>
          </cell>
          <cell r="V50">
            <v>301640</v>
          </cell>
          <cell r="W50">
            <v>9730.322580645161</v>
          </cell>
          <cell r="X50">
            <v>269682</v>
          </cell>
          <cell r="Y50">
            <v>8989.4</v>
          </cell>
          <cell r="Z50">
            <v>276271</v>
          </cell>
          <cell r="AA50">
            <v>8911.967741935483</v>
          </cell>
          <cell r="AB50">
            <v>3666357</v>
          </cell>
          <cell r="AC50">
            <v>10044.813698630138</v>
          </cell>
        </row>
        <row r="51">
          <cell r="A51" t="str">
            <v>NJL</v>
          </cell>
          <cell r="B51" t="str">
            <v>NARANJILLOS</v>
          </cell>
          <cell r="C51" t="str">
            <v>N</v>
          </cell>
        </row>
        <row r="52">
          <cell r="A52" t="str">
            <v>ÑPC</v>
          </cell>
          <cell r="B52" t="str">
            <v>ÑUPUCO</v>
          </cell>
          <cell r="C52" t="str">
            <v>N</v>
          </cell>
          <cell r="D52">
            <v>15927.63</v>
          </cell>
          <cell r="E52">
            <v>513.79451612903222</v>
          </cell>
          <cell r="F52">
            <v>16065.1</v>
          </cell>
          <cell r="G52">
            <v>573.75357142857149</v>
          </cell>
          <cell r="H52">
            <v>18178.599999999999</v>
          </cell>
          <cell r="I52">
            <v>586.4064516129032</v>
          </cell>
          <cell r="J52">
            <v>16815.75</v>
          </cell>
          <cell r="K52">
            <v>560.52499999999998</v>
          </cell>
          <cell r="L52">
            <v>17432.240000000002</v>
          </cell>
          <cell r="M52">
            <v>562.3303225806452</v>
          </cell>
          <cell r="N52">
            <v>17640.538717747273</v>
          </cell>
          <cell r="O52">
            <v>588.0179572582424</v>
          </cell>
          <cell r="P52">
            <v>15368.9</v>
          </cell>
          <cell r="Q52">
            <v>495.77096774193546</v>
          </cell>
          <cell r="R52">
            <v>12928.83</v>
          </cell>
          <cell r="S52">
            <v>417.05903225806452</v>
          </cell>
          <cell r="T52">
            <v>11625.9</v>
          </cell>
          <cell r="U52">
            <v>387.53</v>
          </cell>
          <cell r="V52">
            <v>9184.24</v>
          </cell>
          <cell r="W52">
            <v>296.26580645161289</v>
          </cell>
          <cell r="X52">
            <v>7529.06</v>
          </cell>
          <cell r="Y52">
            <v>250.96866666666668</v>
          </cell>
          <cell r="AB52">
            <v>158696.78871774726</v>
          </cell>
          <cell r="AC52">
            <v>475.14008598127924</v>
          </cell>
        </row>
        <row r="53">
          <cell r="A53" t="str">
            <v>PVN</v>
          </cell>
          <cell r="B53" t="str">
            <v>PORVENIR</v>
          </cell>
          <cell r="C53" t="str">
            <v>E</v>
          </cell>
          <cell r="D53">
            <v>3432.72</v>
          </cell>
          <cell r="E53">
            <v>110.73290322580644</v>
          </cell>
          <cell r="F53">
            <v>2532.4</v>
          </cell>
          <cell r="G53">
            <v>90.44285714285715</v>
          </cell>
          <cell r="H53">
            <v>2629.25</v>
          </cell>
          <cell r="I53">
            <v>84.814516129032256</v>
          </cell>
          <cell r="J53">
            <v>2365.64</v>
          </cell>
          <cell r="K53">
            <v>78.85466666666666</v>
          </cell>
          <cell r="L53">
            <v>2156.37</v>
          </cell>
          <cell r="M53">
            <v>69.560322580645163</v>
          </cell>
          <cell r="N53">
            <v>2245.1886646476655</v>
          </cell>
          <cell r="O53">
            <v>74.839622154922182</v>
          </cell>
          <cell r="P53">
            <v>2622.82</v>
          </cell>
          <cell r="Q53">
            <v>84.60709677419355</v>
          </cell>
          <cell r="R53">
            <v>2670.39</v>
          </cell>
          <cell r="S53">
            <v>86.141612903225806</v>
          </cell>
          <cell r="T53">
            <v>1748.2</v>
          </cell>
          <cell r="U53">
            <v>58.273333333333333</v>
          </cell>
          <cell r="V53">
            <v>1957.15</v>
          </cell>
          <cell r="W53">
            <v>63.133870967741942</v>
          </cell>
          <cell r="X53">
            <v>1622.68</v>
          </cell>
          <cell r="Y53">
            <v>54.089333333333336</v>
          </cell>
          <cell r="Z53">
            <v>6189.9</v>
          </cell>
          <cell r="AA53">
            <v>199.67419354838708</v>
          </cell>
          <cell r="AB53">
            <v>25982.808664647666</v>
          </cell>
          <cell r="AC53">
            <v>77.792840313316361</v>
          </cell>
        </row>
        <row r="54">
          <cell r="A54" t="str">
            <v>PVN</v>
          </cell>
          <cell r="B54" t="str">
            <v>PORVENIR</v>
          </cell>
          <cell r="C54" t="str">
            <v>E</v>
          </cell>
          <cell r="D54">
            <v>3432.72</v>
          </cell>
          <cell r="E54">
            <v>110.73290322580644</v>
          </cell>
          <cell r="F54">
            <v>2532.4</v>
          </cell>
          <cell r="G54">
            <v>90.44285714285715</v>
          </cell>
          <cell r="H54">
            <v>2629.25</v>
          </cell>
          <cell r="I54">
            <v>84.814516129032256</v>
          </cell>
          <cell r="J54">
            <v>2365.64</v>
          </cell>
          <cell r="K54">
            <v>78.85466666666666</v>
          </cell>
          <cell r="L54">
            <v>2156.37</v>
          </cell>
          <cell r="M54">
            <v>69.560322580645163</v>
          </cell>
          <cell r="N54">
            <v>2245.1886646476655</v>
          </cell>
          <cell r="O54">
            <v>74.839622154922182</v>
          </cell>
          <cell r="P54">
            <v>2622.82</v>
          </cell>
          <cell r="Q54">
            <v>84.60709677419355</v>
          </cell>
          <cell r="R54">
            <v>2670.39</v>
          </cell>
          <cell r="S54">
            <v>86.141612903225806</v>
          </cell>
          <cell r="T54">
            <v>1748.2</v>
          </cell>
          <cell r="U54">
            <v>58.273333333333333</v>
          </cell>
          <cell r="V54">
            <v>1957.15</v>
          </cell>
          <cell r="W54">
            <v>63.133870967741942</v>
          </cell>
          <cell r="X54">
            <v>1622.68</v>
          </cell>
          <cell r="Y54">
            <v>54.089333333333336</v>
          </cell>
          <cell r="Z54">
            <v>1749.87</v>
          </cell>
          <cell r="AA54">
            <v>56.447419354838708</v>
          </cell>
          <cell r="AB54">
            <v>27732.678664647665</v>
          </cell>
          <cell r="AC54">
            <v>75.979941546979902</v>
          </cell>
        </row>
        <row r="55">
          <cell r="A55" t="str">
            <v>TOTAL VENTURES</v>
          </cell>
          <cell r="D55">
            <v>19360.349999999999</v>
          </cell>
          <cell r="E55">
            <v>624.52741935483868</v>
          </cell>
          <cell r="F55">
            <v>18597.5</v>
          </cell>
          <cell r="G55">
            <v>664.19642857142856</v>
          </cell>
          <cell r="H55">
            <v>20807.849999999999</v>
          </cell>
          <cell r="I55">
            <v>671.2209677419354</v>
          </cell>
          <cell r="J55">
            <v>19181.39</v>
          </cell>
          <cell r="K55">
            <v>639.37966666666659</v>
          </cell>
          <cell r="L55">
            <v>19588.61</v>
          </cell>
          <cell r="M55">
            <v>631.89064516129031</v>
          </cell>
          <cell r="N55">
            <v>19885.72738239494</v>
          </cell>
          <cell r="O55">
            <v>662.85757941316467</v>
          </cell>
          <cell r="P55">
            <v>17991.72</v>
          </cell>
          <cell r="Q55">
            <v>580.37806451612903</v>
          </cell>
          <cell r="R55">
            <v>15599.22</v>
          </cell>
          <cell r="S55">
            <v>503.20064516129031</v>
          </cell>
          <cell r="T55">
            <v>13374.1</v>
          </cell>
          <cell r="U55">
            <v>445.80333333333334</v>
          </cell>
          <cell r="V55">
            <v>11141.39</v>
          </cell>
          <cell r="W55">
            <v>359.39967741935482</v>
          </cell>
          <cell r="X55">
            <v>9151.74</v>
          </cell>
          <cell r="Y55">
            <v>305.05799999999999</v>
          </cell>
          <cell r="AA55">
            <v>0</v>
          </cell>
          <cell r="AB55">
            <v>184679.59738239495</v>
          </cell>
          <cell r="AC55">
            <v>552.93292629459563</v>
          </cell>
        </row>
        <row r="56">
          <cell r="A56" t="str">
            <v xml:space="preserve">  M A X U S   B O L I V I A   I N C .</v>
          </cell>
          <cell r="B56" t="str">
            <v>SUPUATI</v>
          </cell>
          <cell r="C56" t="str">
            <v>N</v>
          </cell>
          <cell r="Z56">
            <v>7136</v>
          </cell>
          <cell r="AA56">
            <v>230.19354838709677</v>
          </cell>
          <cell r="AB56">
            <v>7136</v>
          </cell>
          <cell r="AC56">
            <v>19.550684931506851</v>
          </cell>
        </row>
        <row r="57">
          <cell r="A57" t="str">
            <v>CBT</v>
          </cell>
          <cell r="B57" t="str">
            <v>CAMBEITI</v>
          </cell>
          <cell r="C57" t="str">
            <v>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1815</v>
          </cell>
          <cell r="Y57">
            <v>60.5</v>
          </cell>
          <cell r="Z57">
            <v>13325.9</v>
          </cell>
          <cell r="AA57">
            <v>429.86774193548388</v>
          </cell>
          <cell r="AB57">
            <v>1815</v>
          </cell>
          <cell r="AC57">
            <v>5.4341317365269459</v>
          </cell>
        </row>
        <row r="58">
          <cell r="A58" t="str">
            <v>MGD</v>
          </cell>
          <cell r="B58" t="str">
            <v>MONTEAGUDO</v>
          </cell>
          <cell r="C58" t="str">
            <v>N</v>
          </cell>
          <cell r="D58">
            <v>19360.349999999999</v>
          </cell>
          <cell r="E58">
            <v>624.52741935483868</v>
          </cell>
          <cell r="F58">
            <v>18597.5</v>
          </cell>
          <cell r="G58">
            <v>664.19642857142856</v>
          </cell>
          <cell r="H58">
            <v>20807.849999999999</v>
          </cell>
          <cell r="I58">
            <v>671.2209677419354</v>
          </cell>
          <cell r="J58">
            <v>19181.39</v>
          </cell>
          <cell r="K58">
            <v>639.37966666666659</v>
          </cell>
          <cell r="L58">
            <v>19588.61</v>
          </cell>
          <cell r="M58">
            <v>631.89064516129031</v>
          </cell>
          <cell r="N58">
            <v>19885.72738239494</v>
          </cell>
          <cell r="O58">
            <v>662.85757941316467</v>
          </cell>
          <cell r="P58">
            <v>17991.72</v>
          </cell>
          <cell r="Q58">
            <v>580.37806451612903</v>
          </cell>
          <cell r="R58">
            <v>15599.22</v>
          </cell>
          <cell r="S58">
            <v>503.20064516129031</v>
          </cell>
          <cell r="T58">
            <v>13374.1</v>
          </cell>
          <cell r="U58">
            <v>445.80333333333334</v>
          </cell>
          <cell r="V58">
            <v>11141.39</v>
          </cell>
          <cell r="W58">
            <v>359.39967741935482</v>
          </cell>
          <cell r="X58">
            <v>9151.74</v>
          </cell>
          <cell r="Y58">
            <v>305.05799999999999</v>
          </cell>
          <cell r="Z58">
            <v>15075.77</v>
          </cell>
          <cell r="AA58">
            <v>486.31516129032258</v>
          </cell>
          <cell r="AB58">
            <v>198041</v>
          </cell>
          <cell r="AC58">
            <v>592.93712574850304</v>
          </cell>
        </row>
        <row r="59">
          <cell r="A59" t="str">
            <v>PLM</v>
          </cell>
          <cell r="B59" t="str">
            <v>PALOMA</v>
          </cell>
          <cell r="C59" t="str">
            <v>N</v>
          </cell>
          <cell r="D59">
            <v>140219.70000000001</v>
          </cell>
          <cell r="E59">
            <v>4523.2161290322583</v>
          </cell>
          <cell r="F59">
            <v>153250</v>
          </cell>
          <cell r="G59">
            <v>5473.2142857142853</v>
          </cell>
          <cell r="H59">
            <v>172064</v>
          </cell>
          <cell r="I59">
            <v>5550.4516129032254</v>
          </cell>
          <cell r="J59">
            <v>183218</v>
          </cell>
          <cell r="K59">
            <v>6107.2666666666664</v>
          </cell>
          <cell r="L59">
            <v>202507</v>
          </cell>
          <cell r="M59">
            <v>6532.4838709677415</v>
          </cell>
          <cell r="N59">
            <v>209713</v>
          </cell>
          <cell r="O59">
            <v>6990.4333333333334</v>
          </cell>
          <cell r="P59">
            <v>283764.40000000002</v>
          </cell>
          <cell r="Q59">
            <v>9153.6903225806454</v>
          </cell>
          <cell r="R59">
            <v>290076.25</v>
          </cell>
          <cell r="S59">
            <v>9357.2983870967746</v>
          </cell>
          <cell r="T59">
            <v>285757.18</v>
          </cell>
          <cell r="U59">
            <v>9525.239333333333</v>
          </cell>
          <cell r="V59">
            <v>232569.44</v>
          </cell>
          <cell r="W59">
            <v>7502.24</v>
          </cell>
          <cell r="X59">
            <v>266812.3</v>
          </cell>
          <cell r="Y59">
            <v>8893.7433333333338</v>
          </cell>
          <cell r="AB59">
            <v>2419951.27</v>
          </cell>
          <cell r="AC59">
            <v>7245.3630838323352</v>
          </cell>
        </row>
        <row r="60">
          <cell r="A60" t="str">
            <v>SRB</v>
          </cell>
          <cell r="B60" t="str">
            <v>SURUBI</v>
          </cell>
          <cell r="C60" t="str">
            <v>E</v>
          </cell>
          <cell r="D60">
            <v>165054.59</v>
          </cell>
          <cell r="E60">
            <v>5324.3416129032257</v>
          </cell>
          <cell r="F60">
            <v>143126</v>
          </cell>
          <cell r="G60">
            <v>5111.6428571428569</v>
          </cell>
          <cell r="H60">
            <v>157038</v>
          </cell>
          <cell r="I60">
            <v>5065.7419354838712</v>
          </cell>
          <cell r="J60">
            <v>143645</v>
          </cell>
          <cell r="K60">
            <v>4788.166666666667</v>
          </cell>
          <cell r="L60">
            <v>144922</v>
          </cell>
          <cell r="M60">
            <v>4674.9032258064517</v>
          </cell>
          <cell r="N60">
            <v>137351</v>
          </cell>
          <cell r="O60">
            <v>4578.3666666666668</v>
          </cell>
          <cell r="P60">
            <v>138879</v>
          </cell>
          <cell r="Q60">
            <v>4479.9677419354839</v>
          </cell>
          <cell r="R60">
            <v>132394.32</v>
          </cell>
          <cell r="S60">
            <v>4270.7845161290325</v>
          </cell>
          <cell r="T60">
            <v>121221.36</v>
          </cell>
          <cell r="U60">
            <v>4040.712</v>
          </cell>
          <cell r="V60">
            <v>100805.52</v>
          </cell>
          <cell r="W60">
            <v>3251.7909677419357</v>
          </cell>
          <cell r="X60">
            <v>130600.03</v>
          </cell>
          <cell r="Y60">
            <v>4353.3343333333332</v>
          </cell>
          <cell r="Z60">
            <v>1148</v>
          </cell>
          <cell r="AA60">
            <v>37.032258064516128</v>
          </cell>
          <cell r="AB60">
            <v>1515036.82</v>
          </cell>
          <cell r="AC60">
            <v>4536.0383832335328</v>
          </cell>
        </row>
        <row r="61">
          <cell r="A61" t="str">
            <v>SRB</v>
          </cell>
          <cell r="B61" t="str">
            <v>BLOQUE BAJO</v>
          </cell>
          <cell r="C61" t="str">
            <v>N</v>
          </cell>
          <cell r="D61">
            <v>23177</v>
          </cell>
          <cell r="E61">
            <v>747.64516129032256</v>
          </cell>
          <cell r="F61">
            <v>20512</v>
          </cell>
          <cell r="G61">
            <v>732.57142857142856</v>
          </cell>
          <cell r="H61">
            <v>21974</v>
          </cell>
          <cell r="I61">
            <v>708.83870967741939</v>
          </cell>
          <cell r="J61">
            <v>19808</v>
          </cell>
          <cell r="K61">
            <v>660.26666666666665</v>
          </cell>
          <cell r="L61">
            <v>19996</v>
          </cell>
          <cell r="M61">
            <v>645.0322580645161</v>
          </cell>
          <cell r="N61">
            <v>18683</v>
          </cell>
          <cell r="O61">
            <v>622.76666666666665</v>
          </cell>
          <cell r="P61">
            <v>18686</v>
          </cell>
          <cell r="Q61">
            <v>602.77419354838707</v>
          </cell>
          <cell r="R61">
            <v>17295.48</v>
          </cell>
          <cell r="S61">
            <v>557.91870967741932</v>
          </cell>
          <cell r="T61">
            <v>18308.02</v>
          </cell>
          <cell r="U61">
            <v>610.26733333333334</v>
          </cell>
          <cell r="V61">
            <v>17364.61</v>
          </cell>
          <cell r="W61">
            <v>560.14870967741933</v>
          </cell>
          <cell r="X61">
            <v>16193.97</v>
          </cell>
          <cell r="Y61">
            <v>539.79899999999998</v>
          </cell>
          <cell r="Z61">
            <v>28145</v>
          </cell>
          <cell r="AA61">
            <v>907.90322580645159</v>
          </cell>
          <cell r="AB61">
            <v>211998.07999999999</v>
          </cell>
          <cell r="AC61">
            <v>634.72479041916165</v>
          </cell>
        </row>
        <row r="62">
          <cell r="A62" t="str">
            <v>TOTAL NUEVO</v>
          </cell>
          <cell r="B62" t="str">
            <v>PALOMA</v>
          </cell>
          <cell r="C62" t="str">
            <v>N</v>
          </cell>
          <cell r="D62">
            <v>181929.7</v>
          </cell>
          <cell r="E62">
            <v>5868.7000000000007</v>
          </cell>
          <cell r="F62">
            <v>194095</v>
          </cell>
          <cell r="G62">
            <v>6931.9642857142853</v>
          </cell>
          <cell r="H62">
            <v>214353</v>
          </cell>
          <cell r="I62">
            <v>6914.6129032258068</v>
          </cell>
          <cell r="J62">
            <v>221855</v>
          </cell>
          <cell r="K62">
            <v>7395.166666666667</v>
          </cell>
          <cell r="L62">
            <v>239607</v>
          </cell>
          <cell r="M62">
            <v>7729.2580645161288</v>
          </cell>
          <cell r="N62">
            <v>244838</v>
          </cell>
          <cell r="O62">
            <v>8161.2666666666664</v>
          </cell>
          <cell r="P62">
            <v>319038.40000000002</v>
          </cell>
          <cell r="Q62">
            <v>10291.561290322581</v>
          </cell>
          <cell r="R62">
            <v>326626.73</v>
          </cell>
          <cell r="S62">
            <v>10536.346129032258</v>
          </cell>
          <cell r="T62">
            <v>321178.2</v>
          </cell>
          <cell r="U62">
            <v>10705.94</v>
          </cell>
          <cell r="V62">
            <v>265625.05</v>
          </cell>
          <cell r="W62">
            <v>8568.5499999999993</v>
          </cell>
          <cell r="X62">
            <v>302659.26999999996</v>
          </cell>
          <cell r="Y62">
            <v>10088.642333333331</v>
          </cell>
          <cell r="Z62">
            <v>272911.35000000003</v>
          </cell>
          <cell r="AA62">
            <v>8803.5919354838716</v>
          </cell>
          <cell r="AB62">
            <v>2831805.35</v>
          </cell>
          <cell r="AC62">
            <v>8478.4591317365266</v>
          </cell>
        </row>
        <row r="63">
          <cell r="A63" t="str">
            <v>TOTAL MAXUS</v>
          </cell>
          <cell r="B63" t="str">
            <v>SURUBI</v>
          </cell>
          <cell r="C63" t="str">
            <v>E</v>
          </cell>
          <cell r="D63">
            <v>346984.29000000004</v>
          </cell>
          <cell r="E63">
            <v>11193.041612903227</v>
          </cell>
          <cell r="F63">
            <v>337221</v>
          </cell>
          <cell r="G63">
            <v>12043.607142857143</v>
          </cell>
          <cell r="H63">
            <v>371391</v>
          </cell>
          <cell r="I63">
            <v>11980.354838709678</v>
          </cell>
          <cell r="J63">
            <v>365500</v>
          </cell>
          <cell r="K63">
            <v>12183.333333333334</v>
          </cell>
          <cell r="L63">
            <v>384529</v>
          </cell>
          <cell r="M63">
            <v>12404.161290322581</v>
          </cell>
          <cell r="N63">
            <v>382189</v>
          </cell>
          <cell r="O63">
            <v>12739.633333333333</v>
          </cell>
          <cell r="P63">
            <v>457917.4</v>
          </cell>
          <cell r="Q63">
            <v>14771.529032258066</v>
          </cell>
          <cell r="R63">
            <v>459021.05</v>
          </cell>
          <cell r="S63">
            <v>14807.130645161289</v>
          </cell>
          <cell r="T63">
            <v>442399.56</v>
          </cell>
          <cell r="U63">
            <v>14746.652</v>
          </cell>
          <cell r="V63">
            <v>366430.57</v>
          </cell>
          <cell r="W63">
            <v>11820.340967741935</v>
          </cell>
          <cell r="X63">
            <v>433259.29999999993</v>
          </cell>
          <cell r="Y63">
            <v>14441.976666666664</v>
          </cell>
          <cell r="Z63">
            <v>129165.43</v>
          </cell>
          <cell r="AA63">
            <v>4166.626774193548</v>
          </cell>
          <cell r="AB63">
            <v>4346842.17</v>
          </cell>
          <cell r="AC63">
            <v>13014.49751497006</v>
          </cell>
        </row>
        <row r="64">
          <cell r="A64" t="str">
            <v xml:space="preserve">  P E R E Z   COMPANC  S . A .</v>
          </cell>
          <cell r="B64" t="str">
            <v>BLOQUE BAJO</v>
          </cell>
          <cell r="C64" t="str">
            <v>N</v>
          </cell>
          <cell r="D64">
            <v>23177</v>
          </cell>
          <cell r="E64">
            <v>747.64516129032256</v>
          </cell>
          <cell r="F64">
            <v>20512</v>
          </cell>
          <cell r="G64">
            <v>732.57142857142856</v>
          </cell>
          <cell r="H64">
            <v>21974</v>
          </cell>
          <cell r="I64">
            <v>708.83870967741939</v>
          </cell>
          <cell r="J64">
            <v>19808</v>
          </cell>
          <cell r="K64">
            <v>660.26666666666665</v>
          </cell>
          <cell r="L64">
            <v>19996</v>
          </cell>
          <cell r="M64">
            <v>645.0322580645161</v>
          </cell>
          <cell r="N64">
            <v>18683</v>
          </cell>
          <cell r="O64">
            <v>622.76666666666665</v>
          </cell>
          <cell r="P64">
            <v>18686</v>
          </cell>
          <cell r="Q64">
            <v>602.77419354838707</v>
          </cell>
          <cell r="R64">
            <v>17295.48</v>
          </cell>
          <cell r="S64">
            <v>557.91870967741932</v>
          </cell>
          <cell r="T64">
            <v>18308.02</v>
          </cell>
          <cell r="U64">
            <v>610.26733333333334</v>
          </cell>
          <cell r="V64">
            <v>17364.61</v>
          </cell>
          <cell r="W64">
            <v>560.14870967741933</v>
          </cell>
          <cell r="X64">
            <v>16193.97</v>
          </cell>
          <cell r="Y64">
            <v>539.79899999999998</v>
          </cell>
          <cell r="Z64">
            <v>16190.78</v>
          </cell>
          <cell r="AA64">
            <v>522.28322580645158</v>
          </cell>
          <cell r="AB64">
            <v>228188.86</v>
          </cell>
          <cell r="AC64">
            <v>625.17495890410953</v>
          </cell>
        </row>
        <row r="65">
          <cell r="A65" t="str">
            <v>CAR</v>
          </cell>
          <cell r="B65" t="str">
            <v>CARANDA</v>
          </cell>
          <cell r="C65" t="str">
            <v>E</v>
          </cell>
          <cell r="D65">
            <v>181929.7</v>
          </cell>
          <cell r="E65">
            <v>5868.7000000000007</v>
          </cell>
          <cell r="F65">
            <v>194095</v>
          </cell>
          <cell r="G65">
            <v>6931.9642857142853</v>
          </cell>
          <cell r="H65">
            <v>214353</v>
          </cell>
          <cell r="I65">
            <v>6914.6129032258068</v>
          </cell>
          <cell r="J65">
            <v>221855</v>
          </cell>
          <cell r="K65">
            <v>7395.166666666667</v>
          </cell>
          <cell r="L65">
            <v>239607</v>
          </cell>
          <cell r="M65">
            <v>7729.2580645161288</v>
          </cell>
          <cell r="N65">
            <v>244838</v>
          </cell>
          <cell r="O65">
            <v>8161.2666666666664</v>
          </cell>
          <cell r="P65">
            <v>319038.40000000002</v>
          </cell>
          <cell r="Q65">
            <v>10291.561290322581</v>
          </cell>
          <cell r="R65">
            <v>326626.73</v>
          </cell>
          <cell r="S65">
            <v>10536.346129032258</v>
          </cell>
          <cell r="T65">
            <v>321178.2</v>
          </cell>
          <cell r="U65">
            <v>10705.94</v>
          </cell>
          <cell r="V65">
            <v>265625.05</v>
          </cell>
          <cell r="W65">
            <v>8568.5499999999993</v>
          </cell>
          <cell r="X65">
            <v>302659.26999999996</v>
          </cell>
          <cell r="Y65">
            <v>10088.642333333331</v>
          </cell>
          <cell r="Z65">
            <v>318395.13000000006</v>
          </cell>
          <cell r="AA65">
            <v>10270.810645161293</v>
          </cell>
          <cell r="AB65">
            <v>46784</v>
          </cell>
          <cell r="AC65">
            <v>140.07185628742516</v>
          </cell>
        </row>
        <row r="66">
          <cell r="A66" t="str">
            <v>CLP</v>
          </cell>
          <cell r="B66" t="str">
            <v>COLPA</v>
          </cell>
          <cell r="C66" t="str">
            <v>E</v>
          </cell>
          <cell r="D66">
            <v>346984.29000000004</v>
          </cell>
          <cell r="E66">
            <v>11193.041612903227</v>
          </cell>
          <cell r="F66">
            <v>337221</v>
          </cell>
          <cell r="G66">
            <v>12043.607142857143</v>
          </cell>
          <cell r="H66">
            <v>371391</v>
          </cell>
          <cell r="I66">
            <v>11980.354838709678</v>
          </cell>
          <cell r="J66">
            <v>365500</v>
          </cell>
          <cell r="K66">
            <v>12183.333333333334</v>
          </cell>
          <cell r="L66">
            <v>384529</v>
          </cell>
          <cell r="M66">
            <v>12404.161290322581</v>
          </cell>
          <cell r="N66">
            <v>382189</v>
          </cell>
          <cell r="O66">
            <v>12739.633333333333</v>
          </cell>
          <cell r="P66">
            <v>457917.4</v>
          </cell>
          <cell r="Q66">
            <v>14771.529032258066</v>
          </cell>
          <cell r="R66">
            <v>459021.05</v>
          </cell>
          <cell r="S66">
            <v>14807.130645161289</v>
          </cell>
          <cell r="T66">
            <v>442399.56</v>
          </cell>
          <cell r="U66">
            <v>14746.652</v>
          </cell>
          <cell r="V66">
            <v>366430.57</v>
          </cell>
          <cell r="W66">
            <v>11820.340967741935</v>
          </cell>
          <cell r="X66">
            <v>433259.29999999993</v>
          </cell>
          <cell r="Y66">
            <v>14441.976666666664</v>
          </cell>
          <cell r="Z66">
            <v>447560.56000000006</v>
          </cell>
          <cell r="AA66">
            <v>14437.437419354841</v>
          </cell>
          <cell r="AB66">
            <v>60870</v>
          </cell>
          <cell r="AC66">
            <v>182.24550898203591</v>
          </cell>
        </row>
        <row r="67">
          <cell r="A67" t="str">
            <v>CLP</v>
          </cell>
          <cell r="B67" t="str">
            <v>PLANTA</v>
          </cell>
          <cell r="C67" t="str">
            <v>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AB67">
            <v>0</v>
          </cell>
          <cell r="AC67">
            <v>0</v>
          </cell>
        </row>
        <row r="68">
          <cell r="A68" t="str">
            <v>TOTAL PEREZ</v>
          </cell>
          <cell r="B68" t="str">
            <v>CARANDA</v>
          </cell>
          <cell r="C68" t="str">
            <v>E</v>
          </cell>
          <cell r="D68">
            <v>9316</v>
          </cell>
          <cell r="E68">
            <v>300.51612903225805</v>
          </cell>
          <cell r="F68">
            <v>8334</v>
          </cell>
          <cell r="G68">
            <v>297.64285714285717</v>
          </cell>
          <cell r="H68">
            <v>8966</v>
          </cell>
          <cell r="I68">
            <v>289.22580645161293</v>
          </cell>
          <cell r="J68">
            <v>8975</v>
          </cell>
          <cell r="K68">
            <v>299.16666666666669</v>
          </cell>
          <cell r="L68">
            <v>10904</v>
          </cell>
          <cell r="M68">
            <v>351.74193548387098</v>
          </cell>
          <cell r="N68">
            <v>11500</v>
          </cell>
          <cell r="O68">
            <v>383.33333333333331</v>
          </cell>
          <cell r="P68">
            <v>11161</v>
          </cell>
          <cell r="Q68">
            <v>360.03225806451616</v>
          </cell>
          <cell r="R68">
            <v>10803</v>
          </cell>
          <cell r="S68">
            <v>348.48387096774195</v>
          </cell>
          <cell r="T68">
            <v>9892</v>
          </cell>
          <cell r="U68">
            <v>329.73333333333335</v>
          </cell>
          <cell r="V68">
            <v>8769</v>
          </cell>
          <cell r="W68">
            <v>282.87096774193549</v>
          </cell>
          <cell r="X68">
            <v>9034</v>
          </cell>
          <cell r="Y68">
            <v>301.13333333333333</v>
          </cell>
          <cell r="Z68">
            <v>4055</v>
          </cell>
          <cell r="AA68">
            <v>130.80645161290323</v>
          </cell>
          <cell r="AB68">
            <v>107654</v>
          </cell>
          <cell r="AC68">
            <v>322.31736526946105</v>
          </cell>
        </row>
        <row r="69">
          <cell r="A69" t="str">
            <v xml:space="preserve">   PLUSPETROL  BOLIVIA CORPORATION</v>
          </cell>
          <cell r="B69" t="str">
            <v>COLPA</v>
          </cell>
          <cell r="C69" t="str">
            <v>E</v>
          </cell>
          <cell r="D69">
            <v>5822</v>
          </cell>
          <cell r="E69">
            <v>187.80645161290323</v>
          </cell>
          <cell r="F69">
            <v>4958</v>
          </cell>
          <cell r="G69">
            <v>177.07142857142858</v>
          </cell>
          <cell r="H69">
            <v>5856</v>
          </cell>
          <cell r="I69">
            <v>188.90322580645162</v>
          </cell>
          <cell r="J69">
            <v>5320</v>
          </cell>
          <cell r="K69">
            <v>177.33333333333334</v>
          </cell>
          <cell r="L69">
            <v>5717</v>
          </cell>
          <cell r="M69">
            <v>184.41935483870967</v>
          </cell>
          <cell r="N69">
            <v>5842</v>
          </cell>
          <cell r="O69">
            <v>194.73333333333332</v>
          </cell>
          <cell r="P69">
            <v>5930</v>
          </cell>
          <cell r="Q69">
            <v>191.29032258064515</v>
          </cell>
          <cell r="R69">
            <v>5735</v>
          </cell>
          <cell r="S69">
            <v>185</v>
          </cell>
          <cell r="T69">
            <v>5287</v>
          </cell>
          <cell r="U69">
            <v>176.23333333333332</v>
          </cell>
          <cell r="V69">
            <v>5269</v>
          </cell>
          <cell r="W69">
            <v>169.96774193548387</v>
          </cell>
          <cell r="X69">
            <v>5134</v>
          </cell>
          <cell r="Y69">
            <v>171.13333333333333</v>
          </cell>
          <cell r="Z69">
            <v>4882</v>
          </cell>
          <cell r="AA69">
            <v>157.48387096774192</v>
          </cell>
          <cell r="AB69">
            <v>65752</v>
          </cell>
          <cell r="AC69">
            <v>180.14246575342466</v>
          </cell>
        </row>
        <row r="70">
          <cell r="A70" t="str">
            <v>BJO</v>
          </cell>
          <cell r="B70" t="str">
            <v>BERMEJO</v>
          </cell>
          <cell r="C70" t="str">
            <v>E</v>
          </cell>
          <cell r="D70">
            <v>1311.9</v>
          </cell>
          <cell r="E70">
            <v>42.319354838709678</v>
          </cell>
          <cell r="F70">
            <v>1202.0999999999999</v>
          </cell>
          <cell r="G70">
            <v>42.932142857142857</v>
          </cell>
          <cell r="H70">
            <v>1279</v>
          </cell>
          <cell r="I70">
            <v>41.258064516129032</v>
          </cell>
          <cell r="J70">
            <v>1234.2</v>
          </cell>
          <cell r="K70">
            <v>41.14</v>
          </cell>
          <cell r="L70">
            <v>1303.8</v>
          </cell>
          <cell r="M70">
            <v>42.058064516129029</v>
          </cell>
          <cell r="N70">
            <v>1234.4000000000001</v>
          </cell>
          <cell r="O70">
            <v>41.146666666666668</v>
          </cell>
          <cell r="P70">
            <v>1268.5</v>
          </cell>
          <cell r="Q70">
            <v>40.91935483870968</v>
          </cell>
          <cell r="R70">
            <v>1300.5999999999999</v>
          </cell>
          <cell r="S70">
            <v>41.954838709677418</v>
          </cell>
          <cell r="T70">
            <v>1240.3</v>
          </cell>
          <cell r="U70">
            <v>41.343333333333334</v>
          </cell>
          <cell r="V70">
            <v>1278</v>
          </cell>
          <cell r="W70">
            <v>41.225806451612904</v>
          </cell>
          <cell r="X70">
            <v>1255.2</v>
          </cell>
          <cell r="Y70">
            <v>41.84</v>
          </cell>
          <cell r="Z70">
            <v>0</v>
          </cell>
          <cell r="AA70">
            <v>0</v>
          </cell>
          <cell r="AB70">
            <v>13908</v>
          </cell>
          <cell r="AC70">
            <v>41.640718562874248</v>
          </cell>
        </row>
        <row r="71">
          <cell r="A71" t="str">
            <v>BJO</v>
          </cell>
          <cell r="B71" t="str">
            <v>X 44</v>
          </cell>
          <cell r="C71" t="str">
            <v>E</v>
          </cell>
          <cell r="D71">
            <v>9316</v>
          </cell>
          <cell r="E71">
            <v>300.51612903225805</v>
          </cell>
          <cell r="F71">
            <v>8334</v>
          </cell>
          <cell r="G71">
            <v>297.64285714285717</v>
          </cell>
          <cell r="H71">
            <v>8966</v>
          </cell>
          <cell r="I71">
            <v>289.22580645161293</v>
          </cell>
          <cell r="J71">
            <v>8975</v>
          </cell>
          <cell r="K71">
            <v>299.16666666666669</v>
          </cell>
          <cell r="L71">
            <v>10904</v>
          </cell>
          <cell r="M71">
            <v>351.74193548387098</v>
          </cell>
          <cell r="N71">
            <v>11500</v>
          </cell>
          <cell r="O71">
            <v>383.33333333333331</v>
          </cell>
          <cell r="P71">
            <v>11161</v>
          </cell>
          <cell r="Q71">
            <v>360.03225806451616</v>
          </cell>
          <cell r="R71">
            <v>10803</v>
          </cell>
          <cell r="S71">
            <v>348.48387096774195</v>
          </cell>
          <cell r="T71">
            <v>9892</v>
          </cell>
          <cell r="U71">
            <v>329.73333333333335</v>
          </cell>
          <cell r="V71">
            <v>8769</v>
          </cell>
          <cell r="W71">
            <v>282.87096774193549</v>
          </cell>
          <cell r="X71">
            <v>9034</v>
          </cell>
          <cell r="Y71">
            <v>301.13333333333333</v>
          </cell>
          <cell r="Z71">
            <v>8937</v>
          </cell>
          <cell r="AA71">
            <v>288.29032258064518</v>
          </cell>
          <cell r="AB71">
            <v>35894.799999999996</v>
          </cell>
          <cell r="AC71">
            <v>107.4694610778443</v>
          </cell>
        </row>
        <row r="72">
          <cell r="A72" t="str">
            <v>TOR</v>
          </cell>
          <cell r="B72" t="str">
            <v>TORO</v>
          </cell>
          <cell r="C72" t="str">
            <v>E</v>
          </cell>
          <cell r="D72">
            <v>4247.1000000000004</v>
          </cell>
          <cell r="E72">
            <v>137.00322580645164</v>
          </cell>
          <cell r="F72">
            <v>3701.6</v>
          </cell>
          <cell r="G72">
            <v>132.19999999999999</v>
          </cell>
          <cell r="H72">
            <v>4108.1000000000004</v>
          </cell>
          <cell r="I72">
            <v>132.51935483870969</v>
          </cell>
          <cell r="J72">
            <v>3915</v>
          </cell>
          <cell r="K72">
            <v>130.5</v>
          </cell>
          <cell r="L72">
            <v>4096.8</v>
          </cell>
          <cell r="M72">
            <v>132.15483870967742</v>
          </cell>
          <cell r="N72">
            <v>3921</v>
          </cell>
          <cell r="O72">
            <v>130.69999999999999</v>
          </cell>
          <cell r="P72">
            <v>4037.4</v>
          </cell>
          <cell r="Q72">
            <v>130.23870967741937</v>
          </cell>
          <cell r="R72">
            <v>3996.8</v>
          </cell>
          <cell r="S72">
            <v>128.92903225806452</v>
          </cell>
          <cell r="T72">
            <v>3857.2</v>
          </cell>
          <cell r="U72">
            <v>128.57333333333332</v>
          </cell>
          <cell r="V72">
            <v>3972</v>
          </cell>
          <cell r="W72">
            <v>128.12903225806451</v>
          </cell>
          <cell r="X72">
            <v>3888.5</v>
          </cell>
          <cell r="Y72">
            <v>129.61666666666667</v>
          </cell>
          <cell r="AB72">
            <v>43741.5</v>
          </cell>
          <cell r="AC72">
            <v>130.9625748502994</v>
          </cell>
        </row>
        <row r="73">
          <cell r="A73" t="str">
            <v>TOTAL PLUSPETROL</v>
          </cell>
          <cell r="B73" t="str">
            <v>BERMEJO</v>
          </cell>
          <cell r="C73" t="str">
            <v>E</v>
          </cell>
          <cell r="D73">
            <v>9081.8000000000011</v>
          </cell>
          <cell r="E73">
            <v>292.96129032258068</v>
          </cell>
          <cell r="F73">
            <v>8179.2999999999993</v>
          </cell>
          <cell r="G73">
            <v>292.11785714285713</v>
          </cell>
          <cell r="H73">
            <v>8926.5</v>
          </cell>
          <cell r="I73">
            <v>287.95161290322579</v>
          </cell>
          <cell r="J73">
            <v>8501.5</v>
          </cell>
          <cell r="K73">
            <v>283.38333333333333</v>
          </cell>
          <cell r="L73">
            <v>8689.5</v>
          </cell>
          <cell r="M73">
            <v>280.30645161290323</v>
          </cell>
          <cell r="N73">
            <v>8347.4</v>
          </cell>
          <cell r="O73">
            <v>278.24666666666667</v>
          </cell>
          <cell r="P73">
            <v>8474.9</v>
          </cell>
          <cell r="Q73">
            <v>273.38387096774193</v>
          </cell>
          <cell r="R73">
            <v>8586.7000000000007</v>
          </cell>
          <cell r="S73">
            <v>276.99032258064517</v>
          </cell>
          <cell r="T73">
            <v>8181</v>
          </cell>
          <cell r="U73">
            <v>272.7</v>
          </cell>
          <cell r="V73">
            <v>8385.2999999999993</v>
          </cell>
          <cell r="W73">
            <v>270.49354838709672</v>
          </cell>
          <cell r="X73">
            <v>8190.4</v>
          </cell>
          <cell r="Y73">
            <v>273.01333333333332</v>
          </cell>
          <cell r="Z73">
            <v>1320.5</v>
          </cell>
          <cell r="AA73">
            <v>42.596774193548384</v>
          </cell>
          <cell r="AB73">
            <v>93544.3</v>
          </cell>
          <cell r="AC73">
            <v>280.07275449101797</v>
          </cell>
        </row>
        <row r="74">
          <cell r="A74" t="str">
            <v xml:space="preserve">  D O N G    W O N   CORPORATION BOLIVIA</v>
          </cell>
          <cell r="B74" t="str">
            <v>X 44</v>
          </cell>
          <cell r="C74" t="str">
            <v>E</v>
          </cell>
          <cell r="D74">
            <v>3522.8</v>
          </cell>
          <cell r="E74">
            <v>113.63870967741936</v>
          </cell>
          <cell r="F74">
            <v>3275.6</v>
          </cell>
          <cell r="G74">
            <v>116.98571428571428</v>
          </cell>
          <cell r="H74">
            <v>3539.4</v>
          </cell>
          <cell r="I74">
            <v>114.17419354838709</v>
          </cell>
          <cell r="J74">
            <v>3352.3</v>
          </cell>
          <cell r="K74">
            <v>111.74333333333334</v>
          </cell>
          <cell r="L74">
            <v>3288.9</v>
          </cell>
          <cell r="M74">
            <v>106.09354838709677</v>
          </cell>
          <cell r="N74">
            <v>3192</v>
          </cell>
          <cell r="O74">
            <v>106.4</v>
          </cell>
          <cell r="P74">
            <v>3169</v>
          </cell>
          <cell r="Q74">
            <v>102.2258064516129</v>
          </cell>
          <cell r="R74">
            <v>3289.3</v>
          </cell>
          <cell r="S74">
            <v>106.10645161290323</v>
          </cell>
          <cell r="T74">
            <v>3083.5</v>
          </cell>
          <cell r="U74">
            <v>102.78333333333333</v>
          </cell>
          <cell r="V74">
            <v>3135.3</v>
          </cell>
          <cell r="W74">
            <v>101.13870967741936</v>
          </cell>
          <cell r="X74">
            <v>3046.7</v>
          </cell>
          <cell r="Y74">
            <v>101.55666666666666</v>
          </cell>
          <cell r="Z74">
            <v>3145.5</v>
          </cell>
          <cell r="AA74">
            <v>101.46774193548387</v>
          </cell>
          <cell r="AB74">
            <v>39040.299999999996</v>
          </cell>
          <cell r="AC74">
            <v>106.95972602739725</v>
          </cell>
        </row>
        <row r="75">
          <cell r="A75" t="str">
            <v>PMR</v>
          </cell>
          <cell r="B75" t="str">
            <v>PALMAR</v>
          </cell>
          <cell r="C75" t="str">
            <v>N</v>
          </cell>
          <cell r="D75">
            <v>594</v>
          </cell>
          <cell r="E75">
            <v>19.161290322580644</v>
          </cell>
          <cell r="F75">
            <v>556</v>
          </cell>
          <cell r="G75">
            <v>19.857142857142858</v>
          </cell>
          <cell r="H75">
            <v>628</v>
          </cell>
          <cell r="I75">
            <v>20.258064516129032</v>
          </cell>
          <cell r="J75">
            <v>618</v>
          </cell>
          <cell r="K75">
            <v>20.6</v>
          </cell>
          <cell r="L75">
            <v>596</v>
          </cell>
          <cell r="M75">
            <v>19.225806451612904</v>
          </cell>
          <cell r="N75">
            <v>538</v>
          </cell>
          <cell r="O75">
            <v>17.933333333333334</v>
          </cell>
          <cell r="P75">
            <v>101</v>
          </cell>
          <cell r="Q75">
            <v>3.2580645161290325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4101.5</v>
          </cell>
          <cell r="AA75">
            <v>132.30645161290323</v>
          </cell>
          <cell r="AB75">
            <v>3631</v>
          </cell>
          <cell r="AC75">
            <v>10.87125748502994</v>
          </cell>
        </row>
        <row r="76">
          <cell r="A76" t="str">
            <v>PMR</v>
          </cell>
          <cell r="B76" t="str">
            <v>PALMAR</v>
          </cell>
          <cell r="C76" t="str">
            <v>E</v>
          </cell>
          <cell r="D76">
            <v>9081.8000000000011</v>
          </cell>
          <cell r="E76">
            <v>292.96129032258068</v>
          </cell>
          <cell r="F76">
            <v>8179.2999999999993</v>
          </cell>
          <cell r="G76">
            <v>292.11785714285713</v>
          </cell>
          <cell r="H76">
            <v>8926.5</v>
          </cell>
          <cell r="I76">
            <v>287.95161290322579</v>
          </cell>
          <cell r="J76">
            <v>8501.5</v>
          </cell>
          <cell r="K76">
            <v>283.38333333333333</v>
          </cell>
          <cell r="L76">
            <v>8689.5</v>
          </cell>
          <cell r="M76">
            <v>280.30645161290323</v>
          </cell>
          <cell r="N76">
            <v>662</v>
          </cell>
          <cell r="O76">
            <v>22.066666666666666</v>
          </cell>
          <cell r="P76">
            <v>599</v>
          </cell>
          <cell r="Q76">
            <v>19.322580645161292</v>
          </cell>
          <cell r="R76">
            <v>397</v>
          </cell>
          <cell r="S76">
            <v>12.806451612903226</v>
          </cell>
          <cell r="T76">
            <v>230</v>
          </cell>
          <cell r="U76">
            <v>7.666666666666667</v>
          </cell>
          <cell r="V76">
            <v>27</v>
          </cell>
          <cell r="W76">
            <v>0.87096774193548387</v>
          </cell>
          <cell r="X76">
            <v>8</v>
          </cell>
          <cell r="Y76">
            <v>0.26666666666666666</v>
          </cell>
          <cell r="Z76">
            <v>8567.5</v>
          </cell>
          <cell r="AA76">
            <v>276.37096774193549</v>
          </cell>
          <cell r="AB76">
            <v>1923</v>
          </cell>
          <cell r="AC76">
            <v>5.7574850299401197</v>
          </cell>
        </row>
        <row r="77">
          <cell r="A77" t="str">
            <v>TOTAL DONG WON</v>
          </cell>
          <cell r="D77">
            <v>594</v>
          </cell>
          <cell r="E77">
            <v>19.161290322580644</v>
          </cell>
          <cell r="F77">
            <v>556</v>
          </cell>
          <cell r="G77">
            <v>19.857142857142858</v>
          </cell>
          <cell r="H77">
            <v>628</v>
          </cell>
          <cell r="I77">
            <v>20.258064516129032</v>
          </cell>
          <cell r="J77">
            <v>618</v>
          </cell>
          <cell r="K77">
            <v>20.6</v>
          </cell>
          <cell r="L77">
            <v>596</v>
          </cell>
          <cell r="M77">
            <v>19.225806451612904</v>
          </cell>
          <cell r="N77">
            <v>1200</v>
          </cell>
          <cell r="O77">
            <v>40</v>
          </cell>
          <cell r="P77">
            <v>700</v>
          </cell>
          <cell r="Q77">
            <v>22.580645161290324</v>
          </cell>
          <cell r="R77">
            <v>397</v>
          </cell>
          <cell r="S77">
            <v>12.806451612903226</v>
          </cell>
          <cell r="T77">
            <v>230</v>
          </cell>
          <cell r="U77">
            <v>7.666666666666667</v>
          </cell>
          <cell r="V77">
            <v>27</v>
          </cell>
          <cell r="W77">
            <v>0.87096774193548387</v>
          </cell>
          <cell r="X77">
            <v>8</v>
          </cell>
          <cell r="Y77">
            <v>0.26666666666666666</v>
          </cell>
          <cell r="AB77">
            <v>5554</v>
          </cell>
          <cell r="AC77">
            <v>16.62874251497006</v>
          </cell>
        </row>
        <row r="78">
          <cell r="A78" t="str">
            <v xml:space="preserve">  T E S O R O   BOLIVIA PETROLEUM Co.</v>
          </cell>
          <cell r="B78" t="str">
            <v>PALMAR</v>
          </cell>
          <cell r="C78" t="str">
            <v>N</v>
          </cell>
          <cell r="D78">
            <v>594</v>
          </cell>
          <cell r="E78">
            <v>19.161290322580644</v>
          </cell>
          <cell r="F78">
            <v>556</v>
          </cell>
          <cell r="G78">
            <v>19.857142857142858</v>
          </cell>
          <cell r="H78">
            <v>628</v>
          </cell>
          <cell r="I78">
            <v>20.258064516129032</v>
          </cell>
          <cell r="J78">
            <v>618</v>
          </cell>
          <cell r="K78">
            <v>20.6</v>
          </cell>
          <cell r="L78">
            <v>596</v>
          </cell>
          <cell r="M78">
            <v>19.225806451612904</v>
          </cell>
          <cell r="N78">
            <v>538</v>
          </cell>
          <cell r="O78">
            <v>17.933333333333334</v>
          </cell>
          <cell r="P78">
            <v>101</v>
          </cell>
          <cell r="Q78">
            <v>3.2580645161290325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3631</v>
          </cell>
          <cell r="AC78">
            <v>9.9479452054794528</v>
          </cell>
        </row>
        <row r="79">
          <cell r="A79" t="str">
            <v>EDD</v>
          </cell>
          <cell r="B79" t="str">
            <v>ESCONDIDO</v>
          </cell>
          <cell r="C79" t="str">
            <v>E</v>
          </cell>
          <cell r="D79">
            <v>9625.5</v>
          </cell>
          <cell r="E79">
            <v>310.5</v>
          </cell>
          <cell r="F79">
            <v>10016.85</v>
          </cell>
          <cell r="G79">
            <v>357.74464285714288</v>
          </cell>
          <cell r="H79">
            <v>13159.7</v>
          </cell>
          <cell r="I79">
            <v>424.50645161290328</v>
          </cell>
          <cell r="J79">
            <v>14253.76</v>
          </cell>
          <cell r="K79">
            <v>475.12533333333334</v>
          </cell>
          <cell r="L79">
            <v>16101.18</v>
          </cell>
          <cell r="M79">
            <v>519.39290322580644</v>
          </cell>
          <cell r="N79">
            <v>662</v>
          </cell>
          <cell r="O79">
            <v>22.066666666666666</v>
          </cell>
          <cell r="P79">
            <v>599</v>
          </cell>
          <cell r="Q79">
            <v>19.322580645161292</v>
          </cell>
          <cell r="R79">
            <v>397</v>
          </cell>
          <cell r="S79">
            <v>12.806451612903226</v>
          </cell>
          <cell r="T79">
            <v>230</v>
          </cell>
          <cell r="U79">
            <v>7.666666666666667</v>
          </cell>
          <cell r="V79">
            <v>27</v>
          </cell>
          <cell r="W79">
            <v>0.87096774193548387</v>
          </cell>
          <cell r="X79">
            <v>8</v>
          </cell>
          <cell r="Y79">
            <v>0.26666666666666666</v>
          </cell>
          <cell r="Z79">
            <v>224</v>
          </cell>
          <cell r="AA79">
            <v>7.225806451612903</v>
          </cell>
          <cell r="AB79">
            <v>179132.65000000002</v>
          </cell>
          <cell r="AC79">
            <v>536.32529940119764</v>
          </cell>
        </row>
        <row r="80">
          <cell r="A80" t="str">
            <v>LVT</v>
          </cell>
          <cell r="B80" t="str">
            <v>LA VERTIENTE</v>
          </cell>
          <cell r="C80" t="str">
            <v>E</v>
          </cell>
          <cell r="D80">
            <v>594</v>
          </cell>
          <cell r="E80">
            <v>19.161290322580644</v>
          </cell>
          <cell r="F80">
            <v>556</v>
          </cell>
          <cell r="G80">
            <v>19.857142857142858</v>
          </cell>
          <cell r="H80">
            <v>628</v>
          </cell>
          <cell r="I80">
            <v>20.258064516129032</v>
          </cell>
          <cell r="J80">
            <v>618</v>
          </cell>
          <cell r="K80">
            <v>20.6</v>
          </cell>
          <cell r="L80">
            <v>596</v>
          </cell>
          <cell r="M80">
            <v>19.225806451612904</v>
          </cell>
          <cell r="N80">
            <v>1200</v>
          </cell>
          <cell r="O80">
            <v>40</v>
          </cell>
          <cell r="P80">
            <v>700</v>
          </cell>
          <cell r="Q80">
            <v>22.580645161290324</v>
          </cell>
          <cell r="R80">
            <v>397</v>
          </cell>
          <cell r="S80">
            <v>12.806451612903226</v>
          </cell>
          <cell r="T80">
            <v>230</v>
          </cell>
          <cell r="U80">
            <v>7.666666666666667</v>
          </cell>
          <cell r="V80">
            <v>27</v>
          </cell>
          <cell r="W80">
            <v>0.87096774193548387</v>
          </cell>
          <cell r="X80">
            <v>8</v>
          </cell>
          <cell r="Y80">
            <v>0.26666666666666666</v>
          </cell>
          <cell r="Z80">
            <v>224</v>
          </cell>
          <cell r="AA80">
            <v>7.225806451612903</v>
          </cell>
          <cell r="AB80">
            <v>100837.09</v>
          </cell>
          <cell r="AC80">
            <v>301.90745508982036</v>
          </cell>
        </row>
        <row r="81">
          <cell r="A81" t="str">
            <v>TGT</v>
          </cell>
          <cell r="B81" t="str">
            <v>TAIGUATI</v>
          </cell>
          <cell r="C81" t="str">
            <v>E</v>
          </cell>
          <cell r="D81">
            <v>591.52</v>
          </cell>
          <cell r="E81">
            <v>19.081290322580646</v>
          </cell>
          <cell r="F81">
            <v>588.69000000000005</v>
          </cell>
          <cell r="G81">
            <v>21.024642857142858</v>
          </cell>
          <cell r="H81">
            <v>361.31</v>
          </cell>
          <cell r="I81">
            <v>11.65516129032258</v>
          </cell>
          <cell r="J81">
            <v>330.79</v>
          </cell>
          <cell r="K81">
            <v>11.026333333333334</v>
          </cell>
          <cell r="L81">
            <v>336.56</v>
          </cell>
          <cell r="M81">
            <v>10.856774193548388</v>
          </cell>
          <cell r="N81">
            <v>286.75</v>
          </cell>
          <cell r="O81">
            <v>9.5583333333333336</v>
          </cell>
          <cell r="P81">
            <v>281.68</v>
          </cell>
          <cell r="Q81">
            <v>9.0864516129032253</v>
          </cell>
          <cell r="R81">
            <v>244.58</v>
          </cell>
          <cell r="S81">
            <v>7.8896774193548387</v>
          </cell>
          <cell r="T81">
            <v>575.76</v>
          </cell>
          <cell r="U81">
            <v>19.192</v>
          </cell>
          <cell r="V81">
            <v>529.12</v>
          </cell>
          <cell r="W81">
            <v>17.068387096774195</v>
          </cell>
          <cell r="X81">
            <v>412.45</v>
          </cell>
          <cell r="Y81">
            <v>13.748333333333333</v>
          </cell>
          <cell r="AB81">
            <v>4539.2099999999991</v>
          </cell>
          <cell r="AC81">
            <v>13.590449101796404</v>
          </cell>
        </row>
        <row r="82">
          <cell r="A82" t="str">
            <v>TOTAL TESORO</v>
          </cell>
          <cell r="B82" t="str">
            <v>ESCONDIDO</v>
          </cell>
          <cell r="C82" t="str">
            <v>E</v>
          </cell>
          <cell r="D82">
            <v>18999.390000000003</v>
          </cell>
          <cell r="E82">
            <v>612.88354838709688</v>
          </cell>
          <cell r="F82">
            <v>19952.509999999998</v>
          </cell>
          <cell r="G82">
            <v>712.58964285714285</v>
          </cell>
          <cell r="H82">
            <v>22615.95</v>
          </cell>
          <cell r="I82">
            <v>729.54677419354846</v>
          </cell>
          <cell r="J82">
            <v>23230.46</v>
          </cell>
          <cell r="K82">
            <v>774.34866666666665</v>
          </cell>
          <cell r="L82">
            <v>25192.55</v>
          </cell>
          <cell r="M82">
            <v>812.66290322580642</v>
          </cell>
          <cell r="N82">
            <v>34015.870000000003</v>
          </cell>
          <cell r="O82">
            <v>1133.8623333333335</v>
          </cell>
          <cell r="P82">
            <v>35512.090000000004</v>
          </cell>
          <cell r="Q82">
            <v>1145.5512903225808</v>
          </cell>
          <cell r="R82">
            <v>34662.15</v>
          </cell>
          <cell r="S82">
            <v>1118.133870967742</v>
          </cell>
          <cell r="T82">
            <v>32074.94</v>
          </cell>
          <cell r="U82">
            <v>1069.1646666666666</v>
          </cell>
          <cell r="V82">
            <v>24166.71</v>
          </cell>
          <cell r="W82">
            <v>779.57129032258058</v>
          </cell>
          <cell r="X82">
            <v>14086.330000000002</v>
          </cell>
          <cell r="Y82">
            <v>469.54433333333338</v>
          </cell>
          <cell r="Z82">
            <v>3346.52</v>
          </cell>
          <cell r="AA82">
            <v>107.95225806451613</v>
          </cell>
          <cell r="AB82">
            <v>284508.95</v>
          </cell>
          <cell r="AC82">
            <v>851.82320359281437</v>
          </cell>
        </row>
        <row r="83">
          <cell r="A83" t="str">
            <v xml:space="preserve">   M E N O R E S   ( Y P F B )</v>
          </cell>
          <cell r="B83" t="str">
            <v>LA VERTIENTE</v>
          </cell>
          <cell r="C83" t="str">
            <v>E</v>
          </cell>
          <cell r="D83">
            <v>8782.3700000000008</v>
          </cell>
          <cell r="E83">
            <v>283.30225806451614</v>
          </cell>
          <cell r="F83">
            <v>9346.9699999999993</v>
          </cell>
          <cell r="G83">
            <v>333.82035714285712</v>
          </cell>
          <cell r="H83">
            <v>9094.94</v>
          </cell>
          <cell r="I83">
            <v>293.38516129032257</v>
          </cell>
          <cell r="J83">
            <v>8645.91</v>
          </cell>
          <cell r="K83">
            <v>288.197</v>
          </cell>
          <cell r="L83">
            <v>8754.81</v>
          </cell>
          <cell r="M83">
            <v>282.41322580645158</v>
          </cell>
          <cell r="N83">
            <v>10950.24</v>
          </cell>
          <cell r="O83">
            <v>365.00799999999998</v>
          </cell>
          <cell r="P83">
            <v>12438.94</v>
          </cell>
          <cell r="Q83">
            <v>401.25612903225806</v>
          </cell>
          <cell r="R83">
            <v>10379.02</v>
          </cell>
          <cell r="S83">
            <v>334.80709677419355</v>
          </cell>
          <cell r="T83">
            <v>9409.64</v>
          </cell>
          <cell r="U83">
            <v>313.65466666666663</v>
          </cell>
          <cell r="V83">
            <v>7805.15</v>
          </cell>
          <cell r="W83">
            <v>251.77903225806452</v>
          </cell>
          <cell r="X83">
            <v>5229.1000000000004</v>
          </cell>
          <cell r="Y83">
            <v>174.30333333333334</v>
          </cell>
          <cell r="Z83">
            <v>6505.56</v>
          </cell>
          <cell r="AA83">
            <v>209.8567741935484</v>
          </cell>
          <cell r="AB83">
            <v>107342.65</v>
          </cell>
          <cell r="AC83">
            <v>294.08945205479449</v>
          </cell>
        </row>
        <row r="84">
          <cell r="A84" t="str">
            <v>CBT</v>
          </cell>
          <cell r="B84" t="str">
            <v>CAMBEITI</v>
          </cell>
          <cell r="C84" t="str">
            <v>N</v>
          </cell>
          <cell r="D84">
            <v>2305</v>
          </cell>
          <cell r="E84">
            <v>74.354838709677423</v>
          </cell>
          <cell r="F84">
            <v>2103</v>
          </cell>
          <cell r="G84">
            <v>75.107142857142861</v>
          </cell>
          <cell r="H84">
            <v>2153</v>
          </cell>
          <cell r="I84">
            <v>69.451612903225808</v>
          </cell>
          <cell r="J84">
            <v>1857</v>
          </cell>
          <cell r="K84">
            <v>61.9</v>
          </cell>
          <cell r="L84">
            <v>2019</v>
          </cell>
          <cell r="M84">
            <v>65.129032258064512</v>
          </cell>
          <cell r="N84">
            <v>2193</v>
          </cell>
          <cell r="O84">
            <v>73.099999999999994</v>
          </cell>
          <cell r="P84">
            <v>2158</v>
          </cell>
          <cell r="Q84">
            <v>69.612903225806448</v>
          </cell>
          <cell r="R84">
            <v>2086</v>
          </cell>
          <cell r="S84">
            <v>67.290322580645167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484.12</v>
          </cell>
          <cell r="AA84">
            <v>15.616774193548387</v>
          </cell>
          <cell r="AB84">
            <v>16874</v>
          </cell>
          <cell r="AC84">
            <v>50.520958083832333</v>
          </cell>
        </row>
        <row r="85">
          <cell r="A85" t="str">
            <v>NJL</v>
          </cell>
          <cell r="B85" t="str">
            <v>NARANJILLOS</v>
          </cell>
          <cell r="C85" t="str">
            <v>N</v>
          </cell>
          <cell r="D85">
            <v>18999.390000000003</v>
          </cell>
          <cell r="E85">
            <v>612.88354838709688</v>
          </cell>
          <cell r="F85">
            <v>19952.509999999998</v>
          </cell>
          <cell r="G85">
            <v>712.58964285714285</v>
          </cell>
          <cell r="H85">
            <v>22615.95</v>
          </cell>
          <cell r="I85">
            <v>729.54677419354846</v>
          </cell>
          <cell r="J85">
            <v>23230.46</v>
          </cell>
          <cell r="K85">
            <v>774.34866666666665</v>
          </cell>
          <cell r="L85">
            <v>25192.55</v>
          </cell>
          <cell r="M85">
            <v>812.66290322580642</v>
          </cell>
          <cell r="N85">
            <v>34015.870000000003</v>
          </cell>
          <cell r="O85">
            <v>1133.8623333333335</v>
          </cell>
          <cell r="P85">
            <v>35512.090000000004</v>
          </cell>
          <cell r="Q85">
            <v>1145.5512903225808</v>
          </cell>
          <cell r="R85">
            <v>34662.15</v>
          </cell>
          <cell r="S85">
            <v>1118.133870967742</v>
          </cell>
          <cell r="T85">
            <v>32074.94</v>
          </cell>
          <cell r="U85">
            <v>1069.1646666666666</v>
          </cell>
          <cell r="V85">
            <v>24166.71</v>
          </cell>
          <cell r="W85">
            <v>779.57129032258058</v>
          </cell>
          <cell r="X85">
            <v>14086.330000000002</v>
          </cell>
          <cell r="Y85">
            <v>469.54433333333338</v>
          </cell>
          <cell r="Z85">
            <v>10336.200000000001</v>
          </cell>
          <cell r="AA85">
            <v>333.42580645161291</v>
          </cell>
          <cell r="AB85">
            <v>133</v>
          </cell>
          <cell r="AC85">
            <v>0.39820359281437123</v>
          </cell>
        </row>
        <row r="86">
          <cell r="A86" t="str">
            <v>TTR</v>
          </cell>
          <cell r="B86" t="str">
            <v>TATARENDA</v>
          </cell>
          <cell r="C86" t="str">
            <v>N</v>
          </cell>
          <cell r="D86">
            <v>2506</v>
          </cell>
          <cell r="E86">
            <v>80.838709677419359</v>
          </cell>
          <cell r="F86">
            <v>2309</v>
          </cell>
          <cell r="G86">
            <v>82.464285714285708</v>
          </cell>
          <cell r="H86">
            <v>2362</v>
          </cell>
          <cell r="I86">
            <v>76.193548387096769</v>
          </cell>
          <cell r="J86">
            <v>2113</v>
          </cell>
          <cell r="K86">
            <v>70.433333333333337</v>
          </cell>
          <cell r="L86">
            <v>2173</v>
          </cell>
          <cell r="M86">
            <v>70.096774193548384</v>
          </cell>
          <cell r="N86">
            <v>2531</v>
          </cell>
          <cell r="O86">
            <v>84.36666666666666</v>
          </cell>
          <cell r="P86">
            <v>2605</v>
          </cell>
          <cell r="Q86">
            <v>84.032258064516128</v>
          </cell>
          <cell r="R86">
            <v>2487</v>
          </cell>
          <cell r="S86">
            <v>80.225806451612897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B86">
            <v>19086</v>
          </cell>
          <cell r="AC86">
            <v>57.143712574850298</v>
          </cell>
        </row>
        <row r="87">
          <cell r="A87" t="str">
            <v>VMT</v>
          </cell>
          <cell r="B87" t="str">
            <v>VILLAMONTES</v>
          </cell>
          <cell r="C87" t="str">
            <v>N</v>
          </cell>
          <cell r="D87">
            <v>226</v>
          </cell>
          <cell r="E87">
            <v>7.290322580645161</v>
          </cell>
          <cell r="F87">
            <v>213</v>
          </cell>
          <cell r="G87">
            <v>7.6071428571428568</v>
          </cell>
          <cell r="H87">
            <v>241</v>
          </cell>
          <cell r="I87">
            <v>7.774193548387097</v>
          </cell>
          <cell r="J87">
            <v>214</v>
          </cell>
          <cell r="K87">
            <v>7.1333333333333337</v>
          </cell>
          <cell r="L87">
            <v>210</v>
          </cell>
          <cell r="M87">
            <v>6.774193548387097</v>
          </cell>
          <cell r="N87">
            <v>179</v>
          </cell>
          <cell r="O87">
            <v>5.9666666666666668</v>
          </cell>
          <cell r="P87">
            <v>42</v>
          </cell>
          <cell r="Q87">
            <v>1.3548387096774193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1325</v>
          </cell>
          <cell r="AC87">
            <v>3.967065868263473</v>
          </cell>
        </row>
        <row r="88">
          <cell r="A88" t="str">
            <v>TOTAL MENORES</v>
          </cell>
          <cell r="B88" t="str">
            <v>NARANJILLOS</v>
          </cell>
          <cell r="C88" t="str">
            <v>N</v>
          </cell>
          <cell r="D88">
            <v>5170</v>
          </cell>
          <cell r="E88">
            <v>166.7741935483871</v>
          </cell>
          <cell r="F88">
            <v>4625</v>
          </cell>
          <cell r="G88">
            <v>165.17857142857142</v>
          </cell>
          <cell r="H88">
            <v>4756</v>
          </cell>
          <cell r="I88">
            <v>153.41935483870967</v>
          </cell>
          <cell r="J88">
            <v>4184</v>
          </cell>
          <cell r="K88">
            <v>139.46666666666667</v>
          </cell>
          <cell r="L88">
            <v>4402</v>
          </cell>
          <cell r="M88">
            <v>142</v>
          </cell>
          <cell r="N88">
            <v>4903</v>
          </cell>
          <cell r="O88">
            <v>163.43333333333334</v>
          </cell>
          <cell r="P88">
            <v>4805</v>
          </cell>
          <cell r="Q88">
            <v>155</v>
          </cell>
          <cell r="R88">
            <v>4573</v>
          </cell>
          <cell r="S88">
            <v>147.51612903225808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37418</v>
          </cell>
          <cell r="AC88">
            <v>112.02994011976048</v>
          </cell>
        </row>
        <row r="89">
          <cell r="A89" t="str">
            <v>TOTAL NUEVO</v>
          </cell>
          <cell r="B89" t="str">
            <v>TATARENDA</v>
          </cell>
          <cell r="C89" t="str">
            <v>N</v>
          </cell>
          <cell r="D89">
            <v>395168.33</v>
          </cell>
          <cell r="E89">
            <v>12747.365483870968</v>
          </cell>
          <cell r="F89">
            <v>394511.1</v>
          </cell>
          <cell r="G89">
            <v>14089.682142857142</v>
          </cell>
          <cell r="H89">
            <v>452186.14</v>
          </cell>
          <cell r="I89">
            <v>14586.649677419355</v>
          </cell>
          <cell r="J89">
            <v>464466.27</v>
          </cell>
          <cell r="K89">
            <v>15482.209000000001</v>
          </cell>
          <cell r="L89">
            <v>520811.74</v>
          </cell>
          <cell r="M89">
            <v>16800.378709677418</v>
          </cell>
          <cell r="N89">
            <v>556980.10871774727</v>
          </cell>
          <cell r="O89">
            <v>18566.003623924909</v>
          </cell>
          <cell r="P89">
            <v>650105.13000000012</v>
          </cell>
          <cell r="Q89">
            <v>20971.133225806454</v>
          </cell>
          <cell r="R89">
            <v>633176.27855707286</v>
          </cell>
          <cell r="S89">
            <v>20425.041243776544</v>
          </cell>
          <cell r="T89">
            <v>665363.75072318583</v>
          </cell>
          <cell r="U89">
            <v>22178.791690772861</v>
          </cell>
          <cell r="V89">
            <v>589258.93221552134</v>
          </cell>
          <cell r="W89">
            <v>19008.352652113594</v>
          </cell>
          <cell r="X89">
            <v>586211.43207965826</v>
          </cell>
          <cell r="Y89">
            <v>19540.381069321942</v>
          </cell>
          <cell r="Z89">
            <v>0</v>
          </cell>
          <cell r="AA89">
            <v>0</v>
          </cell>
          <cell r="AB89">
            <v>5908239.2122931844</v>
          </cell>
          <cell r="AC89">
            <v>17689.338958961631</v>
          </cell>
        </row>
        <row r="90">
          <cell r="A90" t="str">
            <v>TOTAL EXISTENTE</v>
          </cell>
          <cell r="B90" t="str">
            <v>VILLAMONTES</v>
          </cell>
          <cell r="C90" t="str">
            <v>N</v>
          </cell>
          <cell r="D90">
            <v>574164.86</v>
          </cell>
          <cell r="E90">
            <v>18521.447096774195</v>
          </cell>
          <cell r="F90">
            <v>524734.53</v>
          </cell>
          <cell r="G90">
            <v>18740.51892857143</v>
          </cell>
          <cell r="H90">
            <v>568459.14999999991</v>
          </cell>
          <cell r="I90">
            <v>18337.391935483869</v>
          </cell>
          <cell r="J90">
            <v>538983.66</v>
          </cell>
          <cell r="K90">
            <v>17966.121999999999</v>
          </cell>
          <cell r="L90">
            <v>559699.39</v>
          </cell>
          <cell r="M90">
            <v>18054.819032258067</v>
          </cell>
          <cell r="N90">
            <v>538846.08866464777</v>
          </cell>
          <cell r="O90">
            <v>17961.536288821593</v>
          </cell>
          <cell r="P90">
            <v>547023.28</v>
          </cell>
          <cell r="Q90">
            <v>17645.912258064516</v>
          </cell>
          <cell r="R90">
            <v>528846.04144292709</v>
          </cell>
          <cell r="S90">
            <v>17059.549723965389</v>
          </cell>
          <cell r="T90">
            <v>446704.9092768142</v>
          </cell>
          <cell r="U90">
            <v>14890.163642560474</v>
          </cell>
          <cell r="V90">
            <v>413625.66778447869</v>
          </cell>
          <cell r="W90">
            <v>13342.763476918666</v>
          </cell>
          <cell r="X90">
            <v>422754.61792034173</v>
          </cell>
          <cell r="Y90">
            <v>14091.820597344724</v>
          </cell>
          <cell r="Z90">
            <v>0</v>
          </cell>
          <cell r="AA90">
            <v>0</v>
          </cell>
          <cell r="AB90">
            <v>5663842.1950892098</v>
          </cell>
          <cell r="AC90">
            <v>16957.611362542546</v>
          </cell>
        </row>
        <row r="91">
          <cell r="A91" t="str">
            <v>TOTAL MENORES</v>
          </cell>
          <cell r="D91">
            <v>5170</v>
          </cell>
          <cell r="E91">
            <v>166.7741935483871</v>
          </cell>
          <cell r="F91">
            <v>4625</v>
          </cell>
          <cell r="G91">
            <v>165.17857142857142</v>
          </cell>
          <cell r="H91">
            <v>4756</v>
          </cell>
          <cell r="I91">
            <v>153.41935483870967</v>
          </cell>
          <cell r="J91">
            <v>4184</v>
          </cell>
          <cell r="K91">
            <v>139.46666666666667</v>
          </cell>
          <cell r="L91">
            <v>4402</v>
          </cell>
          <cell r="M91">
            <v>142</v>
          </cell>
          <cell r="N91">
            <v>4903</v>
          </cell>
          <cell r="O91">
            <v>163.43333333333334</v>
          </cell>
          <cell r="P91">
            <v>4805</v>
          </cell>
          <cell r="Q91">
            <v>155</v>
          </cell>
          <cell r="R91">
            <v>4573</v>
          </cell>
          <cell r="S91">
            <v>147.51612903225808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37418</v>
          </cell>
          <cell r="AC91">
            <v>102.51506849315068</v>
          </cell>
        </row>
        <row r="92">
          <cell r="A92" t="str">
            <v>TOTAL NUEVO</v>
          </cell>
          <cell r="D92">
            <v>395168.33</v>
          </cell>
          <cell r="E92">
            <v>12747.365483870968</v>
          </cell>
          <cell r="F92">
            <v>394511.1</v>
          </cell>
          <cell r="G92">
            <v>14089.682142857142</v>
          </cell>
          <cell r="H92">
            <v>452186.14</v>
          </cell>
          <cell r="I92">
            <v>14586.649677419355</v>
          </cell>
          <cell r="J92">
            <v>464466.27</v>
          </cell>
          <cell r="K92">
            <v>15482.209000000001</v>
          </cell>
          <cell r="L92">
            <v>520811.74</v>
          </cell>
          <cell r="M92">
            <v>16800.378709677418</v>
          </cell>
          <cell r="N92">
            <v>556980.10871774727</v>
          </cell>
          <cell r="O92">
            <v>18566.003623924909</v>
          </cell>
          <cell r="P92">
            <v>650105.13000000012</v>
          </cell>
          <cell r="Q92">
            <v>20971.133225806454</v>
          </cell>
          <cell r="R92">
            <v>633176.27855707286</v>
          </cell>
          <cell r="S92">
            <v>20425.041243776544</v>
          </cell>
          <cell r="T92">
            <v>665363.75072318583</v>
          </cell>
          <cell r="U92">
            <v>22178.791690772861</v>
          </cell>
          <cell r="V92">
            <v>589258.93221552134</v>
          </cell>
          <cell r="W92">
            <v>19008.352652113594</v>
          </cell>
          <cell r="X92">
            <v>586211.43207965826</v>
          </cell>
          <cell r="Y92">
            <v>19540.381069321942</v>
          </cell>
          <cell r="Z92">
            <v>624788.65468786203</v>
          </cell>
          <cell r="AA92">
            <v>20154.472731866517</v>
          </cell>
          <cell r="AB92">
            <v>6533027.8669810463</v>
          </cell>
          <cell r="AC92">
            <v>17898.706484879578</v>
          </cell>
        </row>
        <row r="93">
          <cell r="A93" t="str">
            <v>TOTAL EXISTENTE</v>
          </cell>
          <cell r="D93">
            <v>574164.86</v>
          </cell>
          <cell r="E93">
            <v>18521.447096774195</v>
          </cell>
          <cell r="F93">
            <v>524734.53</v>
          </cell>
          <cell r="G93">
            <v>18740.51892857143</v>
          </cell>
          <cell r="H93">
            <v>568459.14999999991</v>
          </cell>
          <cell r="I93">
            <v>18337.391935483869</v>
          </cell>
          <cell r="J93">
            <v>538983.66</v>
          </cell>
          <cell r="K93">
            <v>17966.121999999999</v>
          </cell>
          <cell r="L93">
            <v>559699.39</v>
          </cell>
          <cell r="M93">
            <v>18054.819032258067</v>
          </cell>
          <cell r="N93">
            <v>538846.08866464777</v>
          </cell>
          <cell r="O93">
            <v>17961.536288821593</v>
          </cell>
          <cell r="P93">
            <v>547023.28</v>
          </cell>
          <cell r="Q93">
            <v>17645.912258064516</v>
          </cell>
          <cell r="R93">
            <v>528846.04144292709</v>
          </cell>
          <cell r="S93">
            <v>17059.549723965389</v>
          </cell>
          <cell r="T93">
            <v>446704.9092768142</v>
          </cell>
          <cell r="U93">
            <v>14890.163642560474</v>
          </cell>
          <cell r="V93">
            <v>413625.66778447869</v>
          </cell>
          <cell r="W93">
            <v>13342.763476918666</v>
          </cell>
          <cell r="X93">
            <v>422754.61792034173</v>
          </cell>
          <cell r="Y93">
            <v>14091.820597344724</v>
          </cell>
          <cell r="Z93">
            <v>431307.42531213805</v>
          </cell>
          <cell r="AA93">
            <v>13913.142752004454</v>
          </cell>
          <cell r="AB93">
            <v>6095149.620401348</v>
          </cell>
          <cell r="AC93">
            <v>16699.040055894104</v>
          </cell>
        </row>
        <row r="94">
          <cell r="A94" t="str">
            <v>TOTAL NACIONAL</v>
          </cell>
          <cell r="D94">
            <v>969333.19</v>
          </cell>
          <cell r="E94">
            <v>31268.812580645161</v>
          </cell>
          <cell r="F94">
            <v>919245.63</v>
          </cell>
          <cell r="G94">
            <v>32830.201071428572</v>
          </cell>
          <cell r="H94">
            <v>1020645.2899999999</v>
          </cell>
          <cell r="I94">
            <v>32924.041612903224</v>
          </cell>
          <cell r="J94">
            <v>1003449.93</v>
          </cell>
          <cell r="K94">
            <v>33448.330999999998</v>
          </cell>
          <cell r="L94">
            <v>1080511.1299999999</v>
          </cell>
          <cell r="M94">
            <v>34855.197741935481</v>
          </cell>
          <cell r="N94">
            <v>1095826.1973823952</v>
          </cell>
          <cell r="O94">
            <v>36527.539912746506</v>
          </cell>
          <cell r="P94">
            <v>1197128.4100000001</v>
          </cell>
          <cell r="Q94">
            <v>38617.04548387097</v>
          </cell>
          <cell r="R94">
            <v>1162022.3199999998</v>
          </cell>
          <cell r="S94">
            <v>37484.590967741933</v>
          </cell>
          <cell r="T94">
            <v>1112068.6600000001</v>
          </cell>
          <cell r="U94">
            <v>37068.955333333332</v>
          </cell>
          <cell r="V94">
            <v>1002884.6000000001</v>
          </cell>
          <cell r="W94">
            <v>32351.11612903226</v>
          </cell>
          <cell r="X94">
            <v>1008966.05</v>
          </cell>
          <cell r="Y94">
            <v>33632.201666666668</v>
          </cell>
          <cell r="Z94">
            <v>1056096.08</v>
          </cell>
          <cell r="AA94">
            <v>34067.61548387097</v>
          </cell>
          <cell r="AB94">
            <v>12628177.487382395</v>
          </cell>
          <cell r="AC94">
            <v>34597.746540773689</v>
          </cell>
        </row>
      </sheetData>
      <sheetData sheetId="23"/>
      <sheetData sheetId="24"/>
      <sheetData sheetId="25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BPD</v>
          </cell>
          <cell r="X8" t="str">
            <v>BM</v>
          </cell>
          <cell r="Y8" t="str">
            <v>BPD</v>
          </cell>
          <cell r="Z8" t="str">
            <v>BM</v>
          </cell>
          <cell r="AA8" t="str">
            <v>BPD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  <cell r="S9">
            <v>31</v>
          </cell>
          <cell r="U9">
            <v>30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457.78688</v>
          </cell>
          <cell r="E10">
            <v>14.767318709677419</v>
          </cell>
          <cell r="F10">
            <v>239.98850999999999</v>
          </cell>
          <cell r="G10">
            <v>8.5710182142857132</v>
          </cell>
          <cell r="H10">
            <v>191.6405</v>
          </cell>
          <cell r="I10">
            <v>6.1819516129032257</v>
          </cell>
          <cell r="J10">
            <v>127.37549</v>
          </cell>
          <cell r="K10">
            <v>4.2458496666666665</v>
          </cell>
          <cell r="AB10">
            <v>1016.79138</v>
          </cell>
          <cell r="AC10">
            <v>3.0442855688622754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713.07600000000002</v>
          </cell>
          <cell r="E12">
            <v>23.002451612903226</v>
          </cell>
          <cell r="F12">
            <v>534.66999999999996</v>
          </cell>
          <cell r="G12">
            <v>19.095357142857143</v>
          </cell>
          <cell r="H12">
            <v>244.91575</v>
          </cell>
          <cell r="I12">
            <v>7.9005080645161287</v>
          </cell>
          <cell r="J12">
            <v>483.94808</v>
          </cell>
          <cell r="K12">
            <v>16.131602666666666</v>
          </cell>
          <cell r="L12">
            <v>448.75913197984147</v>
          </cell>
          <cell r="M12">
            <v>14.47610103160779</v>
          </cell>
          <cell r="N12">
            <v>545.70143855848971</v>
          </cell>
          <cell r="O12">
            <v>18.190047951949659</v>
          </cell>
          <cell r="P12">
            <v>522.55999999999995</v>
          </cell>
          <cell r="Q12">
            <v>16.856774193548386</v>
          </cell>
          <cell r="R12">
            <v>520.03</v>
          </cell>
          <cell r="S12">
            <v>16.775161290322579</v>
          </cell>
          <cell r="T12">
            <v>464.96</v>
          </cell>
          <cell r="U12">
            <v>15.498666666666667</v>
          </cell>
          <cell r="V12">
            <v>554.23</v>
          </cell>
          <cell r="W12">
            <v>17.878387096774194</v>
          </cell>
          <cell r="X12">
            <v>364.95</v>
          </cell>
          <cell r="Y12">
            <v>12.164999999999999</v>
          </cell>
          <cell r="AB12">
            <v>5397.8004005383309</v>
          </cell>
          <cell r="AC12">
            <v>16.161079043527938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30.38</v>
          </cell>
          <cell r="Q16">
            <v>0.98</v>
          </cell>
          <cell r="R16">
            <v>53.08</v>
          </cell>
          <cell r="S16">
            <v>1.7122580645161289</v>
          </cell>
          <cell r="T16">
            <v>350.25</v>
          </cell>
          <cell r="U16">
            <v>11.675000000000001</v>
          </cell>
          <cell r="V16">
            <v>1045.31</v>
          </cell>
          <cell r="W16">
            <v>33.719677419354838</v>
          </cell>
          <cell r="X16">
            <v>1085.73</v>
          </cell>
          <cell r="Y16">
            <v>36.191000000000003</v>
          </cell>
          <cell r="AB16">
            <v>2564.75</v>
          </cell>
          <cell r="AC16">
            <v>7.6788922155688626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11977.57</v>
          </cell>
          <cell r="E17">
            <v>386.37322580645161</v>
          </cell>
          <cell r="F17">
            <v>9453.16</v>
          </cell>
          <cell r="G17">
            <v>337.61285714285714</v>
          </cell>
          <cell r="H17">
            <v>10761.87</v>
          </cell>
          <cell r="I17">
            <v>347.15709677419358</v>
          </cell>
          <cell r="J17">
            <v>10049.290000000001</v>
          </cell>
          <cell r="K17">
            <v>334.97633333333334</v>
          </cell>
          <cell r="L17">
            <v>9572.2201300378347</v>
          </cell>
          <cell r="M17">
            <v>308.78129451734952</v>
          </cell>
          <cell r="N17">
            <v>10254.878573470225</v>
          </cell>
          <cell r="O17">
            <v>341.82928578234083</v>
          </cell>
          <cell r="P17">
            <v>11720.04</v>
          </cell>
          <cell r="Q17">
            <v>378.06580645161296</v>
          </cell>
          <cell r="R17">
            <v>11936.59</v>
          </cell>
          <cell r="S17">
            <v>385.05129032258066</v>
          </cell>
          <cell r="T17">
            <v>12072.16</v>
          </cell>
          <cell r="U17">
            <v>402.40533333333332</v>
          </cell>
          <cell r="V17">
            <v>11323.01</v>
          </cell>
          <cell r="W17">
            <v>365.25838709677419</v>
          </cell>
          <cell r="X17">
            <v>11477.28</v>
          </cell>
          <cell r="Y17">
            <v>382.57600000000002</v>
          </cell>
          <cell r="AB17">
            <v>120598.06870350805</v>
          </cell>
          <cell r="AC17">
            <v>361.07206198655103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226.12</v>
          </cell>
          <cell r="I18">
            <v>7.2941935483870965</v>
          </cell>
          <cell r="J18">
            <v>454.91</v>
          </cell>
          <cell r="K18">
            <v>15.163666666666668</v>
          </cell>
          <cell r="L18">
            <v>302.5286659807158</v>
          </cell>
          <cell r="M18">
            <v>9.7589892251843811</v>
          </cell>
          <cell r="N18">
            <v>398.40203651546159</v>
          </cell>
          <cell r="O18">
            <v>13.280067883848719</v>
          </cell>
          <cell r="P18">
            <v>466.55</v>
          </cell>
          <cell r="Q18">
            <v>15.05</v>
          </cell>
          <cell r="R18">
            <v>301.49</v>
          </cell>
          <cell r="S18">
            <v>9.7254838709677429</v>
          </cell>
          <cell r="T18">
            <v>321.13</v>
          </cell>
          <cell r="U18">
            <v>10.704333333333333</v>
          </cell>
          <cell r="V18">
            <v>299.52</v>
          </cell>
          <cell r="W18">
            <v>9.6619354838709679</v>
          </cell>
          <cell r="X18">
            <v>319.25</v>
          </cell>
          <cell r="Y18">
            <v>10.641666666666667</v>
          </cell>
          <cell r="AB18">
            <v>3089.9007024961775</v>
          </cell>
          <cell r="AC18">
            <v>9.251199708072388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36751</v>
          </cell>
          <cell r="E19">
            <v>1185.516129032258</v>
          </cell>
          <cell r="F19">
            <v>36101</v>
          </cell>
          <cell r="G19">
            <v>1289.3214285714287</v>
          </cell>
          <cell r="H19">
            <v>37801</v>
          </cell>
          <cell r="I19">
            <v>1219.3870967741937</v>
          </cell>
          <cell r="J19">
            <v>34910</v>
          </cell>
          <cell r="K19">
            <v>1163.6666666666667</v>
          </cell>
          <cell r="L19">
            <v>36791</v>
          </cell>
          <cell r="M19">
            <v>1186.8064516129032</v>
          </cell>
          <cell r="N19">
            <v>34978</v>
          </cell>
          <cell r="O19">
            <v>1165.9333333333334</v>
          </cell>
          <cell r="P19">
            <v>31605</v>
          </cell>
          <cell r="Q19">
            <v>1019.516129032258</v>
          </cell>
          <cell r="R19">
            <v>33268</v>
          </cell>
          <cell r="S19">
            <v>1073.1612903225807</v>
          </cell>
          <cell r="T19">
            <v>30994</v>
          </cell>
          <cell r="U19">
            <v>1033.1333333333334</v>
          </cell>
          <cell r="V19">
            <v>35351</v>
          </cell>
          <cell r="W19">
            <v>1140.3548387096773</v>
          </cell>
          <cell r="X19">
            <v>31896</v>
          </cell>
          <cell r="Y19">
            <v>1063.2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4135.8831499999997</v>
          </cell>
          <cell r="E20">
            <v>133.41558548387096</v>
          </cell>
          <cell r="F20">
            <v>4482.7653399999999</v>
          </cell>
          <cell r="G20">
            <v>160.09876214285714</v>
          </cell>
          <cell r="H20">
            <v>5455.9820600000003</v>
          </cell>
          <cell r="I20">
            <v>175.9994212903226</v>
          </cell>
          <cell r="J20">
            <v>4779.5495899999996</v>
          </cell>
          <cell r="K20">
            <v>159.31831966666667</v>
          </cell>
          <cell r="L20">
            <v>4787.1177696985178</v>
          </cell>
          <cell r="M20">
            <v>154.4231538612425</v>
          </cell>
          <cell r="N20">
            <v>4913.988667855082</v>
          </cell>
          <cell r="O20">
            <v>163.79962226183608</v>
          </cell>
          <cell r="P20">
            <v>3010.1295709592632</v>
          </cell>
          <cell r="Q20">
            <v>97.100953901911723</v>
          </cell>
          <cell r="R20">
            <v>3913.8253847215242</v>
          </cell>
          <cell r="S20">
            <v>126.25243176521046</v>
          </cell>
          <cell r="T20">
            <v>3972.51</v>
          </cell>
          <cell r="U20">
            <v>132.417</v>
          </cell>
          <cell r="V20">
            <v>4505.8599999999997</v>
          </cell>
          <cell r="W20">
            <v>145.35032258064516</v>
          </cell>
          <cell r="X20">
            <v>3821.07</v>
          </cell>
          <cell r="Y20">
            <v>127.369</v>
          </cell>
          <cell r="AB20">
            <v>47778.68153323439</v>
          </cell>
          <cell r="AC20">
            <v>143.0499447102826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4059</v>
          </cell>
          <cell r="E21">
            <v>130.93548387096774</v>
          </cell>
          <cell r="F21">
            <v>3387</v>
          </cell>
          <cell r="G21">
            <v>120.96428571428571</v>
          </cell>
          <cell r="H21">
            <v>3734</v>
          </cell>
          <cell r="I21">
            <v>120.45161290322581</v>
          </cell>
          <cell r="J21">
            <v>3689</v>
          </cell>
          <cell r="K21">
            <v>122.96666666666667</v>
          </cell>
          <cell r="L21">
            <v>3606</v>
          </cell>
          <cell r="M21">
            <v>116.3225806451613</v>
          </cell>
          <cell r="N21">
            <v>3335</v>
          </cell>
          <cell r="O21">
            <v>111.16666666666667</v>
          </cell>
          <cell r="P21">
            <v>3610</v>
          </cell>
          <cell r="Q21">
            <v>116.45161290322581</v>
          </cell>
          <cell r="R21">
            <v>3661</v>
          </cell>
          <cell r="S21">
            <v>118.09677419354838</v>
          </cell>
          <cell r="T21">
            <v>2792.9902261765751</v>
          </cell>
          <cell r="U21">
            <v>93.099674205885833</v>
          </cell>
          <cell r="V21">
            <v>2776.7695640926913</v>
          </cell>
          <cell r="W21">
            <v>89.57321174492553</v>
          </cell>
          <cell r="X21">
            <v>2968.3377669115253</v>
          </cell>
          <cell r="Y21">
            <v>98.944592230384174</v>
          </cell>
          <cell r="AB21">
            <v>37619.097557180794</v>
          </cell>
          <cell r="AC21">
            <v>112.63202861431375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T22">
            <v>433.81</v>
          </cell>
          <cell r="U22">
            <v>14.460333333333333</v>
          </cell>
          <cell r="V22">
            <v>454.73</v>
          </cell>
          <cell r="W22">
            <v>14.668709677419356</v>
          </cell>
          <cell r="X22">
            <v>459.12</v>
          </cell>
          <cell r="Y22">
            <v>15.304</v>
          </cell>
          <cell r="AB22">
            <v>1347.6599999999999</v>
          </cell>
          <cell r="AC22">
            <v>4.0349101796407183</v>
          </cell>
        </row>
        <row r="23">
          <cell r="A23" t="str">
            <v>SIR</v>
          </cell>
          <cell r="B23" t="str">
            <v>PLANTA</v>
          </cell>
          <cell r="C23" t="str">
            <v>N</v>
          </cell>
          <cell r="T23">
            <v>305.00977382342472</v>
          </cell>
          <cell r="U23">
            <v>10.166992460780824</v>
          </cell>
          <cell r="V23">
            <v>280.23043590730879</v>
          </cell>
          <cell r="W23">
            <v>9.0396914808809292</v>
          </cell>
          <cell r="X23">
            <v>356.66223308847469</v>
          </cell>
          <cell r="Y23">
            <v>11.888741102949156</v>
          </cell>
          <cell r="AB23">
            <v>941.90244281920832</v>
          </cell>
          <cell r="AC23">
            <v>2.8200671940694861</v>
          </cell>
        </row>
        <row r="24">
          <cell r="A24" t="str">
            <v>TDY</v>
          </cell>
          <cell r="B24" t="str">
            <v>TUNDY</v>
          </cell>
          <cell r="C24" t="str">
            <v>N</v>
          </cell>
        </row>
        <row r="25">
          <cell r="A25" t="str">
            <v>VBR</v>
          </cell>
          <cell r="B25" t="str">
            <v>VIBORA</v>
          </cell>
          <cell r="C25" t="str">
            <v>E</v>
          </cell>
          <cell r="D25">
            <v>10318.950000000001</v>
          </cell>
          <cell r="E25">
            <v>332.86935483870968</v>
          </cell>
          <cell r="F25">
            <v>9755.5554100000008</v>
          </cell>
          <cell r="G25">
            <v>348.41269321428575</v>
          </cell>
          <cell r="H25">
            <v>11123.313169999999</v>
          </cell>
          <cell r="I25">
            <v>358.81655387096771</v>
          </cell>
          <cell r="J25">
            <v>10708.56702</v>
          </cell>
          <cell r="K25">
            <v>356.95223400000003</v>
          </cell>
          <cell r="L25">
            <v>10442.555696604837</v>
          </cell>
          <cell r="M25">
            <v>336.85663537434959</v>
          </cell>
          <cell r="N25">
            <v>9749.6694856159538</v>
          </cell>
          <cell r="O25">
            <v>324.98898285386514</v>
          </cell>
          <cell r="P25">
            <v>8362.1857486765311</v>
          </cell>
          <cell r="Q25">
            <v>269.74792737666229</v>
          </cell>
          <cell r="R25">
            <v>9387.7580418081943</v>
          </cell>
          <cell r="S25">
            <v>302.83090457445786</v>
          </cell>
          <cell r="T25">
            <v>8083.3993618325885</v>
          </cell>
          <cell r="U25">
            <v>269.44664539441959</v>
          </cell>
          <cell r="V25">
            <v>10941.720843868528</v>
          </cell>
          <cell r="W25">
            <v>352.9587368989848</v>
          </cell>
          <cell r="X25">
            <v>8678.4625891237411</v>
          </cell>
          <cell r="Y25">
            <v>289.28208630412468</v>
          </cell>
          <cell r="AB25">
            <v>107552.13736753038</v>
          </cell>
          <cell r="AC25">
            <v>322.01238732793524</v>
          </cell>
        </row>
        <row r="26">
          <cell r="A26" t="str">
            <v>VBR</v>
          </cell>
          <cell r="B26" t="str">
            <v>PLANTA</v>
          </cell>
          <cell r="C26" t="str">
            <v>E</v>
          </cell>
          <cell r="D26">
            <v>2113.28125</v>
          </cell>
          <cell r="E26">
            <v>68.170362903225808</v>
          </cell>
          <cell r="F26">
            <v>2261.1855399999999</v>
          </cell>
          <cell r="G26">
            <v>80.756626428571423</v>
          </cell>
          <cell r="H26">
            <v>2320.1853000000001</v>
          </cell>
          <cell r="I26">
            <v>74.844687096774194</v>
          </cell>
          <cell r="J26">
            <v>1973.66409</v>
          </cell>
          <cell r="K26">
            <v>65.788803000000001</v>
          </cell>
          <cell r="L26">
            <v>2502.724079660627</v>
          </cell>
          <cell r="M26">
            <v>80.733034827762168</v>
          </cell>
          <cell r="N26">
            <v>2311.29232</v>
          </cell>
          <cell r="O26">
            <v>77.043077333333329</v>
          </cell>
          <cell r="P26">
            <v>2538.2029881848407</v>
          </cell>
          <cell r="Q26">
            <v>81.877515747898087</v>
          </cell>
          <cell r="R26">
            <v>2429.2729497907758</v>
          </cell>
          <cell r="S26">
            <v>78.363643541637927</v>
          </cell>
          <cell r="T26">
            <v>2385.6975576929622</v>
          </cell>
          <cell r="U26">
            <v>79.523251923098741</v>
          </cell>
          <cell r="V26">
            <v>2304.0727872364396</v>
          </cell>
          <cell r="W26">
            <v>74.324928620530315</v>
          </cell>
          <cell r="X26">
            <v>2314.0628557759305</v>
          </cell>
          <cell r="Y26">
            <v>77.135428525864356</v>
          </cell>
          <cell r="AB26">
            <v>25453.641718341576</v>
          </cell>
          <cell r="AC26">
            <v>76.208508138747234</v>
          </cell>
        </row>
        <row r="27">
          <cell r="A27" t="str">
            <v>YPC</v>
          </cell>
          <cell r="B27" t="str">
            <v>YAPACANI</v>
          </cell>
          <cell r="C27" t="str">
            <v>E</v>
          </cell>
          <cell r="D27">
            <v>3768.64</v>
          </cell>
          <cell r="E27">
            <v>121.56903225806451</v>
          </cell>
          <cell r="F27">
            <v>2830.45</v>
          </cell>
          <cell r="G27">
            <v>101.08749999999999</v>
          </cell>
          <cell r="H27">
            <v>3107.1498999999999</v>
          </cell>
          <cell r="I27">
            <v>100.23064193548387</v>
          </cell>
          <cell r="J27">
            <v>2438.9350199999999</v>
          </cell>
          <cell r="K27">
            <v>81.297833999999995</v>
          </cell>
          <cell r="L27">
            <v>2697.2443517693437</v>
          </cell>
          <cell r="M27">
            <v>87.007882315140122</v>
          </cell>
          <cell r="N27">
            <v>2910.5455166582778</v>
          </cell>
          <cell r="O27">
            <v>97.018183888609258</v>
          </cell>
          <cell r="P27">
            <v>2697.23</v>
          </cell>
          <cell r="Q27">
            <v>87.007419354838717</v>
          </cell>
          <cell r="R27">
            <v>2856.81</v>
          </cell>
          <cell r="S27">
            <v>92.155161290322582</v>
          </cell>
          <cell r="T27">
            <v>1862.58</v>
          </cell>
          <cell r="U27">
            <v>62.085999999999999</v>
          </cell>
          <cell r="V27">
            <v>654.84</v>
          </cell>
          <cell r="W27">
            <v>21.123870967741937</v>
          </cell>
          <cell r="X27">
            <v>359.46</v>
          </cell>
          <cell r="Y27">
            <v>11.981999999999999</v>
          </cell>
          <cell r="AB27">
            <v>26183.884788427622</v>
          </cell>
          <cell r="AC27">
            <v>78.394864636010851</v>
          </cell>
        </row>
        <row r="28">
          <cell r="A28" t="str">
            <v>YPC</v>
          </cell>
          <cell r="B28" t="str">
            <v>YAPACANI</v>
          </cell>
          <cell r="C28" t="str">
            <v>N</v>
          </cell>
          <cell r="D28">
            <v>580.56692999999996</v>
          </cell>
          <cell r="E28">
            <v>18.727965483870967</v>
          </cell>
          <cell r="F28">
            <v>427.11</v>
          </cell>
          <cell r="G28">
            <v>15.253928571428572</v>
          </cell>
          <cell r="H28">
            <v>468.30793999999997</v>
          </cell>
          <cell r="I28">
            <v>15.106707741935484</v>
          </cell>
          <cell r="J28">
            <v>281.33109000000002</v>
          </cell>
          <cell r="K28">
            <v>9.3777030000000003</v>
          </cell>
          <cell r="L28">
            <v>340.69801331526583</v>
          </cell>
          <cell r="M28">
            <v>10.990258494040834</v>
          </cell>
          <cell r="N28">
            <v>175.85430496130613</v>
          </cell>
          <cell r="O28">
            <v>5.8618101653768706</v>
          </cell>
          <cell r="P28">
            <v>335.82</v>
          </cell>
          <cell r="Q28">
            <v>10.832903225806451</v>
          </cell>
          <cell r="R28">
            <v>439.84</v>
          </cell>
          <cell r="S28">
            <v>14.188387096774193</v>
          </cell>
          <cell r="T28">
            <v>242.88</v>
          </cell>
          <cell r="U28">
            <v>8.0960000000000001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B28">
            <v>3292.4082782765722</v>
          </cell>
          <cell r="AC28">
            <v>9.8575098151993181</v>
          </cell>
        </row>
        <row r="29">
          <cell r="A29" t="str">
            <v>TOTAL NUEVO</v>
          </cell>
          <cell r="D29">
            <v>1751.4298100000001</v>
          </cell>
          <cell r="E29">
            <v>56.497735806451615</v>
          </cell>
          <cell r="F29">
            <v>1201.7685099999999</v>
          </cell>
          <cell r="G29">
            <v>42.920303928571421</v>
          </cell>
          <cell r="H29">
            <v>1130.9841899999999</v>
          </cell>
          <cell r="I29">
            <v>36.48336096774193</v>
          </cell>
          <cell r="J29">
            <v>1347.56466</v>
          </cell>
          <cell r="K29">
            <v>44.918821999999999</v>
          </cell>
          <cell r="L29">
            <v>1091.9858112758232</v>
          </cell>
          <cell r="M29">
            <v>35.225348750833007</v>
          </cell>
          <cell r="N29">
            <v>1119.9577800352574</v>
          </cell>
          <cell r="O29">
            <v>37.331926001175248</v>
          </cell>
          <cell r="P29">
            <v>1355.31</v>
          </cell>
          <cell r="Q29">
            <v>43.719677419354838</v>
          </cell>
          <cell r="R29">
            <v>1314.44</v>
          </cell>
          <cell r="S29">
            <v>42.40129032258065</v>
          </cell>
          <cell r="T29">
            <v>2118.0397738234246</v>
          </cell>
          <cell r="U29">
            <v>70.60132579411416</v>
          </cell>
          <cell r="V29">
            <v>2634.0204359073086</v>
          </cell>
          <cell r="W29">
            <v>84.968401158300281</v>
          </cell>
          <cell r="X29">
            <v>2585.7122330884749</v>
          </cell>
          <cell r="Y29">
            <v>86.190407769615831</v>
          </cell>
          <cell r="AB29">
            <v>17651.213204130287</v>
          </cell>
          <cell r="AC29">
            <v>52.847943724940976</v>
          </cell>
        </row>
        <row r="30">
          <cell r="A30" t="str">
            <v>TOTAL EXISTENTE</v>
          </cell>
          <cell r="D30">
            <v>36373.324399999998</v>
          </cell>
          <cell r="E30">
            <v>1173.3330451612903</v>
          </cell>
          <cell r="F30">
            <v>32170.116290000002</v>
          </cell>
          <cell r="G30">
            <v>1148.9327246428572</v>
          </cell>
          <cell r="H30">
            <v>36502.50043</v>
          </cell>
          <cell r="I30">
            <v>1177.5000138709677</v>
          </cell>
          <cell r="J30">
            <v>33639.005720000001</v>
          </cell>
          <cell r="K30">
            <v>1121.3001906666666</v>
          </cell>
          <cell r="L30">
            <v>33607.86202777116</v>
          </cell>
          <cell r="M30">
            <v>1084.1245815410052</v>
          </cell>
          <cell r="N30">
            <v>33475.374563599536</v>
          </cell>
          <cell r="O30">
            <v>1115.8458187866513</v>
          </cell>
          <cell r="P30">
            <v>31937.788307820636</v>
          </cell>
          <cell r="Q30">
            <v>1030.2512357361495</v>
          </cell>
          <cell r="R30">
            <v>34185.256376320496</v>
          </cell>
          <cell r="S30">
            <v>1102.7502056877579</v>
          </cell>
          <cell r="T30">
            <v>31169.337145702128</v>
          </cell>
          <cell r="U30">
            <v>1038.9779048567375</v>
          </cell>
          <cell r="V30">
            <v>32506.27319519766</v>
          </cell>
          <cell r="W30">
            <v>1048.5894579096018</v>
          </cell>
          <cell r="X30">
            <v>29618.673211811198</v>
          </cell>
          <cell r="Y30">
            <v>987.28910706037323</v>
          </cell>
          <cell r="AB30">
            <v>365185.51166822284</v>
          </cell>
          <cell r="AC30">
            <v>1093.3697954138408</v>
          </cell>
        </row>
        <row r="31">
          <cell r="A31" t="str">
            <v>TOTAL ANDINA</v>
          </cell>
          <cell r="D31">
            <v>38124.754209999999</v>
          </cell>
          <cell r="E31">
            <v>1229.8307809677419</v>
          </cell>
          <cell r="F31">
            <v>33371.8848</v>
          </cell>
          <cell r="G31">
            <v>1191.8530285714285</v>
          </cell>
          <cell r="H31">
            <v>37633.484620000003</v>
          </cell>
          <cell r="I31">
            <v>1213.9833748387098</v>
          </cell>
          <cell r="J31">
            <v>34986.570380000005</v>
          </cell>
          <cell r="K31">
            <v>1166.2190126666669</v>
          </cell>
          <cell r="L31">
            <v>34699.847839046983</v>
          </cell>
          <cell r="M31">
            <v>1119.3499302918381</v>
          </cell>
          <cell r="N31">
            <v>34595.332343634793</v>
          </cell>
          <cell r="O31">
            <v>1153.1777447878264</v>
          </cell>
          <cell r="P31">
            <v>33293.098307820634</v>
          </cell>
          <cell r="Q31">
            <v>1073.9709131555044</v>
          </cell>
          <cell r="R31">
            <v>35499.696376320499</v>
          </cell>
          <cell r="S31">
            <v>1145.1514960103386</v>
          </cell>
          <cell r="T31">
            <v>33287.376919525552</v>
          </cell>
          <cell r="U31">
            <v>1109.5792306508517</v>
          </cell>
          <cell r="V31">
            <v>35140.293631104971</v>
          </cell>
          <cell r="W31">
            <v>1133.5578590679022</v>
          </cell>
          <cell r="X31">
            <v>32204.385444899672</v>
          </cell>
          <cell r="Y31">
            <v>1073.4795148299891</v>
          </cell>
          <cell r="AB31">
            <v>382836.72487235314</v>
          </cell>
          <cell r="AC31">
            <v>1146.2177391387818</v>
          </cell>
        </row>
        <row r="32">
          <cell r="A32" t="str">
            <v xml:space="preserve">   C H A C O   S .  A .</v>
          </cell>
        </row>
        <row r="33">
          <cell r="A33" t="str">
            <v>BBL</v>
          </cell>
          <cell r="B33" t="str">
            <v>BULO BULO</v>
          </cell>
          <cell r="C33" t="str">
            <v>N</v>
          </cell>
        </row>
        <row r="34">
          <cell r="A34" t="str">
            <v>BVT</v>
          </cell>
          <cell r="B34" t="str">
            <v>BUENA VISTA</v>
          </cell>
          <cell r="C34" t="str">
            <v>N</v>
          </cell>
        </row>
        <row r="35">
          <cell r="A35" t="str">
            <v>CRC</v>
          </cell>
          <cell r="B35" t="str">
            <v>CARRASCO</v>
          </cell>
          <cell r="C35" t="str">
            <v>E</v>
          </cell>
          <cell r="D35">
            <v>11179</v>
          </cell>
          <cell r="E35">
            <v>360.61290322580646</v>
          </cell>
          <cell r="F35">
            <v>9302</v>
          </cell>
          <cell r="G35">
            <v>332.21428571428572</v>
          </cell>
          <cell r="H35">
            <v>11356.77</v>
          </cell>
          <cell r="I35">
            <v>366.34741935483873</v>
          </cell>
          <cell r="J35">
            <v>9450.41</v>
          </cell>
          <cell r="K35">
            <v>315.01366666666667</v>
          </cell>
          <cell r="L35">
            <v>10406.995579454029</v>
          </cell>
          <cell r="M35">
            <v>335.70953482109769</v>
          </cell>
          <cell r="N35">
            <v>9670.8329920524302</v>
          </cell>
          <cell r="O35">
            <v>322.36109973508098</v>
          </cell>
          <cell r="P35">
            <v>10651.152364188303</v>
          </cell>
          <cell r="Q35">
            <v>343.58556013510656</v>
          </cell>
          <cell r="R35">
            <v>11051.084381957593</v>
          </cell>
          <cell r="S35">
            <v>356.48659296637396</v>
          </cell>
          <cell r="T35">
            <v>8905.0936411670173</v>
          </cell>
          <cell r="U35">
            <v>296.83645470556723</v>
          </cell>
          <cell r="V35">
            <v>10238.003434439595</v>
          </cell>
          <cell r="W35">
            <v>330.25817530450308</v>
          </cell>
          <cell r="X35">
            <v>11224.625780250757</v>
          </cell>
          <cell r="Y35">
            <v>374.15419267502523</v>
          </cell>
          <cell r="AB35">
            <v>113435.96817350973</v>
          </cell>
          <cell r="AC35">
            <v>339.62864722607702</v>
          </cell>
        </row>
        <row r="36">
          <cell r="A36" t="str">
            <v>CRC</v>
          </cell>
          <cell r="B36" t="str">
            <v>CARRASCO-4</v>
          </cell>
          <cell r="C36" t="str">
            <v>N</v>
          </cell>
          <cell r="H36">
            <v>92.23</v>
          </cell>
          <cell r="I36">
            <v>2.9751612903225806</v>
          </cell>
          <cell r="J36">
            <v>267.58999999999997</v>
          </cell>
          <cell r="K36">
            <v>8.9196666666666662</v>
          </cell>
          <cell r="L36">
            <v>163.0044205459709</v>
          </cell>
          <cell r="M36">
            <v>5.258207114386158</v>
          </cell>
          <cell r="N36">
            <v>394.16700794757099</v>
          </cell>
          <cell r="O36">
            <v>13.138900264919034</v>
          </cell>
          <cell r="P36">
            <v>200.997635811696</v>
          </cell>
          <cell r="Q36">
            <v>6.4837947036030972</v>
          </cell>
          <cell r="R36">
            <v>124.91561804240877</v>
          </cell>
          <cell r="S36">
            <v>4.0295360658841535</v>
          </cell>
          <cell r="T36">
            <v>3007.9063588329805</v>
          </cell>
          <cell r="U36">
            <v>100.26354529443269</v>
          </cell>
          <cell r="V36">
            <v>2014.9965655604076</v>
          </cell>
          <cell r="W36">
            <v>64.999889211626055</v>
          </cell>
          <cell r="X36">
            <v>1785.3742197492429</v>
          </cell>
          <cell r="Y36">
            <v>59.512473991641428</v>
          </cell>
          <cell r="AB36">
            <v>8051.1818264902777</v>
          </cell>
          <cell r="AC36">
            <v>24.105334809851129</v>
          </cell>
        </row>
        <row r="37">
          <cell r="A37" t="str">
            <v>CRC</v>
          </cell>
          <cell r="B37" t="str">
            <v>PLANTA</v>
          </cell>
          <cell r="D37">
            <v>11179</v>
          </cell>
          <cell r="E37">
            <v>360.61290322580646</v>
          </cell>
          <cell r="F37">
            <v>9302</v>
          </cell>
          <cell r="G37">
            <v>332.21428571428572</v>
          </cell>
          <cell r="H37">
            <v>11449</v>
          </cell>
          <cell r="I37">
            <v>369.32258064516128</v>
          </cell>
          <cell r="J37">
            <v>9718</v>
          </cell>
          <cell r="K37">
            <v>323.93333333333334</v>
          </cell>
          <cell r="L37">
            <v>10570</v>
          </cell>
          <cell r="M37">
            <v>340.96774193548384</v>
          </cell>
          <cell r="N37">
            <v>10065</v>
          </cell>
          <cell r="O37">
            <v>335.5</v>
          </cell>
          <cell r="P37">
            <v>10852.15</v>
          </cell>
          <cell r="Q37">
            <v>350.06935483870967</v>
          </cell>
          <cell r="R37">
            <v>11176</v>
          </cell>
          <cell r="S37">
            <v>360.51612903225805</v>
          </cell>
          <cell r="T37">
            <v>11913</v>
          </cell>
          <cell r="U37">
            <v>397.1</v>
          </cell>
          <cell r="V37">
            <v>12253</v>
          </cell>
          <cell r="W37">
            <v>395.25806451612902</v>
          </cell>
          <cell r="X37">
            <v>13010</v>
          </cell>
          <cell r="Y37">
            <v>433.66666666666669</v>
          </cell>
        </row>
        <row r="38">
          <cell r="A38" t="str">
            <v>CMT</v>
          </cell>
          <cell r="B38" t="str">
            <v>CAMATINDI</v>
          </cell>
          <cell r="C38" t="str">
            <v>N</v>
          </cell>
        </row>
        <row r="39">
          <cell r="A39" t="str">
            <v>HSR</v>
          </cell>
          <cell r="B39" t="str">
            <v>H.SUAREZ R.</v>
          </cell>
          <cell r="C39" t="str">
            <v>N</v>
          </cell>
        </row>
        <row r="40">
          <cell r="A40" t="str">
            <v>KTR</v>
          </cell>
          <cell r="B40" t="str">
            <v>KATARI</v>
          </cell>
          <cell r="C40" t="str">
            <v>N</v>
          </cell>
        </row>
        <row r="41">
          <cell r="A41" t="str">
            <v>LCS</v>
          </cell>
          <cell r="B41" t="str">
            <v>LOS CUSIS</v>
          </cell>
          <cell r="C41" t="str">
            <v>N</v>
          </cell>
        </row>
        <row r="42">
          <cell r="A42" t="str">
            <v>MCT</v>
          </cell>
          <cell r="B42" t="str">
            <v>MONTECRISTO</v>
          </cell>
          <cell r="C42" t="str">
            <v>N</v>
          </cell>
        </row>
        <row r="43">
          <cell r="A43" t="str">
            <v>PJS</v>
          </cell>
          <cell r="B43" t="str">
            <v>PATUJUSAL</v>
          </cell>
          <cell r="C43" t="str">
            <v>N</v>
          </cell>
        </row>
        <row r="44">
          <cell r="A44" t="str">
            <v>SNQ</v>
          </cell>
          <cell r="B44" t="str">
            <v>SAN ROQUE</v>
          </cell>
          <cell r="C44" t="str">
            <v>N</v>
          </cell>
          <cell r="D44">
            <v>1872</v>
          </cell>
          <cell r="E44">
            <v>60.387096774193552</v>
          </cell>
          <cell r="F44">
            <v>2627</v>
          </cell>
          <cell r="G44">
            <v>93.821428571428569</v>
          </cell>
          <cell r="H44">
            <v>2426</v>
          </cell>
          <cell r="I44">
            <v>78.258064516129039</v>
          </cell>
          <cell r="J44">
            <v>2285</v>
          </cell>
          <cell r="K44">
            <v>76.166666666666671</v>
          </cell>
          <cell r="L44">
            <v>2618</v>
          </cell>
          <cell r="M44">
            <v>84.451612903225808</v>
          </cell>
          <cell r="N44">
            <v>2927</v>
          </cell>
          <cell r="O44">
            <v>97.566666666666663</v>
          </cell>
          <cell r="P44">
            <v>3325</v>
          </cell>
          <cell r="Q44">
            <v>107.25806451612904</v>
          </cell>
          <cell r="R44">
            <v>3548</v>
          </cell>
          <cell r="S44">
            <v>114.45161290322581</v>
          </cell>
          <cell r="T44">
            <v>3534</v>
          </cell>
          <cell r="U44">
            <v>117.8</v>
          </cell>
          <cell r="V44">
            <v>2562</v>
          </cell>
          <cell r="W44">
            <v>82.645161290322577</v>
          </cell>
          <cell r="X44">
            <v>2715</v>
          </cell>
          <cell r="Y44">
            <v>90.5</v>
          </cell>
          <cell r="AB44">
            <v>30439</v>
          </cell>
          <cell r="AC44">
            <v>91.134730538922156</v>
          </cell>
        </row>
        <row r="45">
          <cell r="A45" t="str">
            <v>SNQ</v>
          </cell>
          <cell r="B45" t="str">
            <v>PLANTA</v>
          </cell>
          <cell r="C45" t="str">
            <v>N</v>
          </cell>
          <cell r="D45">
            <v>1872</v>
          </cell>
          <cell r="E45">
            <v>60.387096774193552</v>
          </cell>
          <cell r="F45">
            <v>2627</v>
          </cell>
          <cell r="G45">
            <v>93.821428571428569</v>
          </cell>
          <cell r="H45">
            <v>2426</v>
          </cell>
          <cell r="I45">
            <v>78.258064516129039</v>
          </cell>
          <cell r="J45">
            <v>2285</v>
          </cell>
          <cell r="K45">
            <v>76.166666666666671</v>
          </cell>
          <cell r="L45">
            <v>2618</v>
          </cell>
          <cell r="M45">
            <v>84.451612903225808</v>
          </cell>
          <cell r="N45">
            <v>2927</v>
          </cell>
          <cell r="O45">
            <v>97.566666666666663</v>
          </cell>
          <cell r="P45">
            <v>3325</v>
          </cell>
          <cell r="Q45">
            <v>107.25806451612904</v>
          </cell>
          <cell r="R45">
            <v>3548</v>
          </cell>
          <cell r="S45">
            <v>114.45161290322581</v>
          </cell>
          <cell r="T45">
            <v>3534</v>
          </cell>
          <cell r="U45">
            <v>117.8</v>
          </cell>
          <cell r="V45">
            <v>2562</v>
          </cell>
          <cell r="W45">
            <v>82.645161290322577</v>
          </cell>
          <cell r="X45">
            <v>2715</v>
          </cell>
          <cell r="Y45">
            <v>90.5</v>
          </cell>
        </row>
        <row r="46">
          <cell r="A46" t="str">
            <v>VGR</v>
          </cell>
          <cell r="B46" t="str">
            <v>VUELTA GRANDE</v>
          </cell>
          <cell r="C46" t="str">
            <v>E</v>
          </cell>
          <cell r="D46">
            <v>29216</v>
          </cell>
          <cell r="E46">
            <v>942.45161290322585</v>
          </cell>
          <cell r="F46">
            <v>26323</v>
          </cell>
          <cell r="G46">
            <v>940.10714285714289</v>
          </cell>
          <cell r="H46">
            <v>26697</v>
          </cell>
          <cell r="I46">
            <v>861.19354838709683</v>
          </cell>
          <cell r="J46">
            <v>28487</v>
          </cell>
          <cell r="K46">
            <v>949.56666666666672</v>
          </cell>
          <cell r="L46">
            <v>27532</v>
          </cell>
          <cell r="M46">
            <v>888.12903225806451</v>
          </cell>
          <cell r="N46">
            <v>25446</v>
          </cell>
          <cell r="O46">
            <v>848.2</v>
          </cell>
          <cell r="P46">
            <v>26550</v>
          </cell>
          <cell r="Q46">
            <v>856.45161290322585</v>
          </cell>
          <cell r="R46">
            <v>27089</v>
          </cell>
          <cell r="S46">
            <v>873.83870967741939</v>
          </cell>
          <cell r="T46">
            <v>26412</v>
          </cell>
          <cell r="U46">
            <v>880.4</v>
          </cell>
          <cell r="V46">
            <v>27992</v>
          </cell>
          <cell r="W46">
            <v>902.9677419354839</v>
          </cell>
          <cell r="X46">
            <v>26519</v>
          </cell>
          <cell r="Y46">
            <v>883.9666666666667</v>
          </cell>
          <cell r="AB46">
            <v>298263</v>
          </cell>
          <cell r="AC46">
            <v>893.00299401197606</v>
          </cell>
        </row>
        <row r="47">
          <cell r="A47" t="str">
            <v>VGR</v>
          </cell>
          <cell r="B47" t="str">
            <v>PLANTA</v>
          </cell>
          <cell r="C47" t="str">
            <v>E</v>
          </cell>
          <cell r="D47">
            <v>29216</v>
          </cell>
          <cell r="E47">
            <v>942.45161290322585</v>
          </cell>
          <cell r="F47">
            <v>26323</v>
          </cell>
          <cell r="G47">
            <v>940.10714285714289</v>
          </cell>
          <cell r="H47">
            <v>26697</v>
          </cell>
          <cell r="I47">
            <v>861.19354838709683</v>
          </cell>
          <cell r="J47">
            <v>28487</v>
          </cell>
          <cell r="K47">
            <v>949.56666666666672</v>
          </cell>
          <cell r="L47">
            <v>27532</v>
          </cell>
          <cell r="M47">
            <v>888.12903225806451</v>
          </cell>
          <cell r="N47">
            <v>25446</v>
          </cell>
          <cell r="O47">
            <v>848.2</v>
          </cell>
          <cell r="P47">
            <v>26550</v>
          </cell>
          <cell r="Q47">
            <v>856.45161290322585</v>
          </cell>
          <cell r="R47">
            <v>27089</v>
          </cell>
          <cell r="S47">
            <v>873.83870967741939</v>
          </cell>
          <cell r="T47">
            <v>26412</v>
          </cell>
          <cell r="U47">
            <v>880.4</v>
          </cell>
          <cell r="V47">
            <v>27992</v>
          </cell>
          <cell r="W47">
            <v>902.9677419354839</v>
          </cell>
          <cell r="X47">
            <v>26519</v>
          </cell>
          <cell r="Y47">
            <v>883.9666666666667</v>
          </cell>
        </row>
        <row r="48">
          <cell r="A48" t="str">
            <v>TOTAL NUEVO</v>
          </cell>
          <cell r="D48">
            <v>1872</v>
          </cell>
          <cell r="E48">
            <v>60.387096774193552</v>
          </cell>
          <cell r="F48">
            <v>2627</v>
          </cell>
          <cell r="G48">
            <v>93.821428571428569</v>
          </cell>
          <cell r="H48">
            <v>2518.23</v>
          </cell>
          <cell r="I48">
            <v>81.233225806451614</v>
          </cell>
          <cell r="J48">
            <v>2552.59</v>
          </cell>
          <cell r="K48">
            <v>85.086333333333343</v>
          </cell>
          <cell r="L48">
            <v>2781.0044205459708</v>
          </cell>
          <cell r="M48">
            <v>89.70982001761196</v>
          </cell>
          <cell r="N48">
            <v>3321.1670079475712</v>
          </cell>
          <cell r="O48">
            <v>110.70556693158571</v>
          </cell>
          <cell r="P48">
            <v>3525.997635811696</v>
          </cell>
          <cell r="Q48">
            <v>113.74185921973213</v>
          </cell>
          <cell r="R48">
            <v>3672.9156180424088</v>
          </cell>
          <cell r="S48">
            <v>118.48114896910997</v>
          </cell>
          <cell r="T48">
            <v>6541.9063588329809</v>
          </cell>
          <cell r="U48">
            <v>218.06354529443269</v>
          </cell>
          <cell r="V48">
            <v>4576.9965655604074</v>
          </cell>
          <cell r="W48">
            <v>147.64505050194862</v>
          </cell>
          <cell r="X48">
            <v>4500.3742197492429</v>
          </cell>
          <cell r="Y48">
            <v>150.01247399164143</v>
          </cell>
          <cell r="AB48">
            <v>38490.181826490283</v>
          </cell>
          <cell r="AC48">
            <v>115.2400653487733</v>
          </cell>
        </row>
        <row r="49">
          <cell r="A49" t="str">
            <v>TOTAL EXISTENTE</v>
          </cell>
          <cell r="D49">
            <v>40395</v>
          </cell>
          <cell r="E49">
            <v>1303.0645161290322</v>
          </cell>
          <cell r="F49">
            <v>35625</v>
          </cell>
          <cell r="G49">
            <v>1272.3214285714287</v>
          </cell>
          <cell r="H49">
            <v>38053.770000000004</v>
          </cell>
          <cell r="I49">
            <v>1227.5409677419357</v>
          </cell>
          <cell r="J49">
            <v>37937.410000000003</v>
          </cell>
          <cell r="K49">
            <v>1264.5803333333336</v>
          </cell>
          <cell r="L49">
            <v>37938.995579454029</v>
          </cell>
          <cell r="M49">
            <v>1223.8385670791622</v>
          </cell>
          <cell r="N49">
            <v>35116.832992052427</v>
          </cell>
          <cell r="O49">
            <v>1170.5610997350809</v>
          </cell>
          <cell r="P49">
            <v>37201.152364188303</v>
          </cell>
          <cell r="Q49">
            <v>1200.0371730383324</v>
          </cell>
          <cell r="R49">
            <v>38140.084381957597</v>
          </cell>
          <cell r="S49">
            <v>1230.3253026437935</v>
          </cell>
          <cell r="T49">
            <v>35317.093641167019</v>
          </cell>
          <cell r="U49">
            <v>1177.2364547055672</v>
          </cell>
          <cell r="V49">
            <v>38230.003434439597</v>
          </cell>
          <cell r="W49">
            <v>1233.225917239987</v>
          </cell>
          <cell r="X49">
            <v>37743.625780250761</v>
          </cell>
          <cell r="Y49">
            <v>1258.120859341692</v>
          </cell>
          <cell r="AB49">
            <v>411698.96817350975</v>
          </cell>
          <cell r="AC49">
            <v>1232.6316412380531</v>
          </cell>
        </row>
        <row r="50">
          <cell r="A50" t="str">
            <v>TOTAL CHACO</v>
          </cell>
          <cell r="D50">
            <v>42267</v>
          </cell>
          <cell r="E50">
            <v>1363.4516129032259</v>
          </cell>
          <cell r="F50">
            <v>38252</v>
          </cell>
          <cell r="G50">
            <v>1366.1428571428571</v>
          </cell>
          <cell r="H50">
            <v>40572.000000000007</v>
          </cell>
          <cell r="I50">
            <v>1308.7741935483873</v>
          </cell>
          <cell r="J50">
            <v>40490</v>
          </cell>
          <cell r="K50">
            <v>1349.6666666666667</v>
          </cell>
          <cell r="L50">
            <v>40720</v>
          </cell>
          <cell r="M50">
            <v>1313.5483870967741</v>
          </cell>
          <cell r="N50">
            <v>38438</v>
          </cell>
          <cell r="O50">
            <v>1281.2666666666667</v>
          </cell>
          <cell r="P50">
            <v>40727.15</v>
          </cell>
          <cell r="Q50">
            <v>1313.7790322580645</v>
          </cell>
          <cell r="R50">
            <v>41813.000000000007</v>
          </cell>
          <cell r="S50">
            <v>1348.8064516129034</v>
          </cell>
          <cell r="T50">
            <v>41859</v>
          </cell>
          <cell r="U50">
            <v>1395.3</v>
          </cell>
          <cell r="V50">
            <v>42807.000000000007</v>
          </cell>
          <cell r="W50">
            <v>1380.8709677419358</v>
          </cell>
          <cell r="X50">
            <v>42244</v>
          </cell>
          <cell r="Y50">
            <v>1408.1333333333334</v>
          </cell>
          <cell r="AB50">
            <v>450189.15</v>
          </cell>
          <cell r="AC50">
            <v>1347.8717065868263</v>
          </cell>
        </row>
        <row r="51">
          <cell r="A51" t="str">
            <v xml:space="preserve">  VINTAGE PETROLEUM BOLIVIANA LTD. (SHAMROCK VENTURES)</v>
          </cell>
        </row>
        <row r="52">
          <cell r="A52" t="str">
            <v>NJL</v>
          </cell>
          <cell r="B52" t="str">
            <v>NARANJILLOS</v>
          </cell>
          <cell r="C52" t="str">
            <v>N</v>
          </cell>
        </row>
        <row r="53">
          <cell r="A53" t="str">
            <v>ÑPC</v>
          </cell>
          <cell r="B53" t="str">
            <v>ÑUPUCO</v>
          </cell>
          <cell r="C53" t="str">
            <v>N</v>
          </cell>
          <cell r="D53">
            <v>3345.34</v>
          </cell>
          <cell r="E53">
            <v>107.9141935483871</v>
          </cell>
          <cell r="F53">
            <v>3065.75</v>
          </cell>
          <cell r="G53">
            <v>109.49107142857143</v>
          </cell>
          <cell r="H53">
            <v>2980.21</v>
          </cell>
          <cell r="I53">
            <v>96.135806451612908</v>
          </cell>
          <cell r="J53">
            <v>2552.46</v>
          </cell>
          <cell r="K53">
            <v>85.082000000000008</v>
          </cell>
          <cell r="L53">
            <v>2640.51</v>
          </cell>
          <cell r="M53">
            <v>85.17774193548388</v>
          </cell>
          <cell r="N53">
            <v>3026.5408784003566</v>
          </cell>
          <cell r="O53">
            <v>100.88469594667855</v>
          </cell>
          <cell r="P53">
            <v>3119.45</v>
          </cell>
          <cell r="Q53">
            <v>100.62741935483871</v>
          </cell>
          <cell r="R53">
            <v>3389.36</v>
          </cell>
          <cell r="S53">
            <v>109.33419354838711</v>
          </cell>
          <cell r="T53">
            <v>3450.4</v>
          </cell>
          <cell r="U53">
            <v>115.01333333333334</v>
          </cell>
          <cell r="V53">
            <v>3840.7</v>
          </cell>
          <cell r="W53">
            <v>123.89354838709677</v>
          </cell>
          <cell r="X53">
            <v>2632.73</v>
          </cell>
          <cell r="Y53">
            <v>87.757666666666665</v>
          </cell>
          <cell r="AB53">
            <v>34043.450878400363</v>
          </cell>
          <cell r="AC53">
            <v>101.92649963592923</v>
          </cell>
        </row>
        <row r="54">
          <cell r="A54" t="str">
            <v>PVN</v>
          </cell>
          <cell r="B54" t="str">
            <v>PORVENIR</v>
          </cell>
          <cell r="C54" t="str">
            <v>E</v>
          </cell>
          <cell r="D54">
            <v>1059.33</v>
          </cell>
          <cell r="E54">
            <v>34.171935483870968</v>
          </cell>
          <cell r="F54">
            <v>736.4</v>
          </cell>
          <cell r="G54">
            <v>26.3</v>
          </cell>
          <cell r="H54">
            <v>654.45000000000005</v>
          </cell>
          <cell r="I54">
            <v>21.111290322580647</v>
          </cell>
          <cell r="J54">
            <v>593.72</v>
          </cell>
          <cell r="K54">
            <v>19.790666666666667</v>
          </cell>
          <cell r="L54">
            <v>662.87</v>
          </cell>
          <cell r="M54">
            <v>21.382903225806452</v>
          </cell>
          <cell r="N54">
            <v>522.93173920470542</v>
          </cell>
          <cell r="O54">
            <v>17.43105797349018</v>
          </cell>
          <cell r="P54">
            <v>772.53</v>
          </cell>
          <cell r="Q54">
            <v>24.920322580645159</v>
          </cell>
          <cell r="R54">
            <v>869.02</v>
          </cell>
          <cell r="S54">
            <v>28.03290322580645</v>
          </cell>
          <cell r="T54">
            <v>897.32</v>
          </cell>
          <cell r="U54">
            <v>29.910666666666668</v>
          </cell>
          <cell r="V54">
            <v>1161.93</v>
          </cell>
          <cell r="W54">
            <v>37.481612903225809</v>
          </cell>
          <cell r="X54">
            <v>774.31</v>
          </cell>
          <cell r="Y54">
            <v>25.810333333333332</v>
          </cell>
          <cell r="AB54">
            <v>8704.8117392047043</v>
          </cell>
          <cell r="AC54">
            <v>26.06231059642127</v>
          </cell>
        </row>
        <row r="56">
          <cell r="A56" t="str">
            <v>TOTAL VENTURES</v>
          </cell>
          <cell r="D56">
            <v>4404.67</v>
          </cell>
          <cell r="E56">
            <v>142.08612903225807</v>
          </cell>
          <cell r="F56">
            <v>3802.15</v>
          </cell>
          <cell r="G56">
            <v>135.79107142857143</v>
          </cell>
          <cell r="H56">
            <v>3634.66</v>
          </cell>
          <cell r="I56">
            <v>117.24709677419354</v>
          </cell>
          <cell r="J56">
            <v>3146.1800000000003</v>
          </cell>
          <cell r="K56">
            <v>104.87266666666667</v>
          </cell>
          <cell r="L56">
            <v>3303.38</v>
          </cell>
          <cell r="M56">
            <v>106.56064516129032</v>
          </cell>
          <cell r="N56">
            <v>3549.4726176050622</v>
          </cell>
          <cell r="O56">
            <v>118.31575392016875</v>
          </cell>
          <cell r="P56">
            <v>3891.9799999999996</v>
          </cell>
          <cell r="Q56">
            <v>125.54774193548386</v>
          </cell>
          <cell r="R56">
            <v>4258.38</v>
          </cell>
          <cell r="S56">
            <v>137.36709677419356</v>
          </cell>
          <cell r="T56">
            <v>4347.72</v>
          </cell>
          <cell r="U56">
            <v>144.92400000000001</v>
          </cell>
          <cell r="V56">
            <v>5002.63</v>
          </cell>
          <cell r="W56">
            <v>161.37516129032258</v>
          </cell>
          <cell r="X56">
            <v>3407.04</v>
          </cell>
          <cell r="Y56">
            <v>113.568</v>
          </cell>
          <cell r="AB56">
            <v>42748.262617605062</v>
          </cell>
          <cell r="AC56">
            <v>127.98881023235049</v>
          </cell>
        </row>
        <row r="57">
          <cell r="A57" t="str">
            <v xml:space="preserve">  M A X U S   B O L I V I A   I N C .</v>
          </cell>
        </row>
        <row r="58">
          <cell r="A58" t="str">
            <v>MGD</v>
          </cell>
          <cell r="B58" t="str">
            <v>MONTEAGUDO</v>
          </cell>
          <cell r="C58" t="str">
            <v>N</v>
          </cell>
          <cell r="L58">
            <v>504</v>
          </cell>
          <cell r="M58">
            <v>16.258064516129032</v>
          </cell>
          <cell r="N58">
            <v>548</v>
          </cell>
          <cell r="O58">
            <v>18.266666666666666</v>
          </cell>
          <cell r="P58">
            <v>582</v>
          </cell>
          <cell r="Q58">
            <v>18.774193548387096</v>
          </cell>
          <cell r="R58">
            <v>603</v>
          </cell>
          <cell r="S58">
            <v>19.451612903225808</v>
          </cell>
          <cell r="T58">
            <v>126</v>
          </cell>
          <cell r="U58">
            <v>4.2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AB58">
            <v>2363</v>
          </cell>
          <cell r="AC58">
            <v>7.0748502994011977</v>
          </cell>
        </row>
        <row r="59">
          <cell r="A59" t="str">
            <v>PLM</v>
          </cell>
          <cell r="B59" t="str">
            <v>PALOMA</v>
          </cell>
          <cell r="C59" t="str">
            <v>N</v>
          </cell>
          <cell r="V59">
            <v>4158</v>
          </cell>
          <cell r="W59">
            <v>134.12903225806451</v>
          </cell>
          <cell r="X59">
            <v>3698</v>
          </cell>
          <cell r="Y59">
            <v>123.26666666666667</v>
          </cell>
          <cell r="AB59">
            <v>7856</v>
          </cell>
          <cell r="AC59">
            <v>23.520958083832337</v>
          </cell>
        </row>
        <row r="60">
          <cell r="A60" t="str">
            <v>SRB</v>
          </cell>
          <cell r="B60" t="str">
            <v>SURUBI</v>
          </cell>
          <cell r="C60" t="str">
            <v>E</v>
          </cell>
        </row>
        <row r="61">
          <cell r="A61" t="str">
            <v>SRB</v>
          </cell>
          <cell r="B61" t="str">
            <v>BLOQUE BAJO</v>
          </cell>
          <cell r="C61" t="str">
            <v>N</v>
          </cell>
        </row>
        <row r="62">
          <cell r="A62" t="str">
            <v>TOTAL NUEVO</v>
          </cell>
          <cell r="L62">
            <v>504</v>
          </cell>
          <cell r="M62">
            <v>16.258064516129032</v>
          </cell>
          <cell r="N62">
            <v>548</v>
          </cell>
          <cell r="O62">
            <v>18.266666666666666</v>
          </cell>
          <cell r="P62">
            <v>582</v>
          </cell>
          <cell r="Q62">
            <v>18.774193548387096</v>
          </cell>
          <cell r="R62">
            <v>603</v>
          </cell>
          <cell r="S62">
            <v>19.451612903225808</v>
          </cell>
          <cell r="T62">
            <v>126</v>
          </cell>
          <cell r="U62">
            <v>4.2</v>
          </cell>
          <cell r="V62">
            <v>4158</v>
          </cell>
          <cell r="W62">
            <v>134.12903225806451</v>
          </cell>
          <cell r="X62">
            <v>3698</v>
          </cell>
          <cell r="Y62">
            <v>123.26666666666667</v>
          </cell>
          <cell r="AB62">
            <v>10219</v>
          </cell>
          <cell r="AC62">
            <v>30.595808383233532</v>
          </cell>
        </row>
        <row r="63">
          <cell r="A63" t="str">
            <v>TOTAL MAXUS</v>
          </cell>
          <cell r="L63">
            <v>504</v>
          </cell>
          <cell r="M63">
            <v>16.258064516129032</v>
          </cell>
          <cell r="N63">
            <v>548</v>
          </cell>
          <cell r="O63">
            <v>18.266666666666666</v>
          </cell>
          <cell r="P63">
            <v>582</v>
          </cell>
          <cell r="Q63">
            <v>18.774193548387096</v>
          </cell>
          <cell r="R63">
            <v>603</v>
          </cell>
          <cell r="S63">
            <v>19.451612903225808</v>
          </cell>
          <cell r="T63">
            <v>126</v>
          </cell>
          <cell r="U63">
            <v>4.2</v>
          </cell>
          <cell r="V63">
            <v>4158</v>
          </cell>
          <cell r="W63">
            <v>134.12903225806451</v>
          </cell>
          <cell r="X63">
            <v>3698</v>
          </cell>
          <cell r="Y63">
            <v>123.26666666666667</v>
          </cell>
          <cell r="AB63">
            <v>10219</v>
          </cell>
          <cell r="AC63">
            <v>30.595808383233532</v>
          </cell>
        </row>
        <row r="64">
          <cell r="A64" t="str">
            <v xml:space="preserve">  P E R E Z   COMPANC  S . A .</v>
          </cell>
        </row>
        <row r="65">
          <cell r="A65" t="str">
            <v>CAR</v>
          </cell>
          <cell r="B65" t="str">
            <v>CARANDA</v>
          </cell>
          <cell r="C65" t="str">
            <v>E</v>
          </cell>
          <cell r="D65">
            <v>5439.04</v>
          </cell>
          <cell r="E65">
            <v>175.45290322580644</v>
          </cell>
          <cell r="F65">
            <v>4352.0600000000004</v>
          </cell>
          <cell r="G65">
            <v>155.43071428571429</v>
          </cell>
          <cell r="H65">
            <v>3185.71</v>
          </cell>
          <cell r="I65">
            <v>102.76483870967742</v>
          </cell>
          <cell r="J65">
            <v>3570.19</v>
          </cell>
          <cell r="K65">
            <v>119.00633333333333</v>
          </cell>
          <cell r="L65">
            <v>5068.2</v>
          </cell>
          <cell r="M65">
            <v>163.49032258064514</v>
          </cell>
          <cell r="N65">
            <v>5003.57</v>
          </cell>
          <cell r="O65">
            <v>166.78566666666666</v>
          </cell>
          <cell r="P65">
            <v>5277.82</v>
          </cell>
          <cell r="Q65">
            <v>170.25225806451613</v>
          </cell>
          <cell r="R65">
            <v>5099.84</v>
          </cell>
          <cell r="S65">
            <v>164.5109677419355</v>
          </cell>
          <cell r="T65">
            <v>5034.88</v>
          </cell>
          <cell r="U65">
            <v>167.82933333333332</v>
          </cell>
          <cell r="V65">
            <v>4118.74</v>
          </cell>
          <cell r="W65">
            <v>132.86258064516127</v>
          </cell>
          <cell r="X65">
            <v>6489.01</v>
          </cell>
          <cell r="Y65">
            <v>216.30033333333333</v>
          </cell>
          <cell r="AB65">
            <v>52639.06</v>
          </cell>
          <cell r="AC65">
            <v>157.60197604790417</v>
          </cell>
        </row>
        <row r="66">
          <cell r="A66" t="str">
            <v>CLP</v>
          </cell>
          <cell r="B66" t="str">
            <v>COLPA</v>
          </cell>
          <cell r="C66" t="str">
            <v>E</v>
          </cell>
          <cell r="D66">
            <v>318.94</v>
          </cell>
          <cell r="E66">
            <v>10.288387096774194</v>
          </cell>
          <cell r="F66">
            <v>497.37</v>
          </cell>
          <cell r="G66">
            <v>17.763214285714287</v>
          </cell>
          <cell r="H66">
            <v>1016.54</v>
          </cell>
          <cell r="I66">
            <v>32.791612903225804</v>
          </cell>
          <cell r="J66">
            <v>1973.55</v>
          </cell>
          <cell r="K66">
            <v>65.784999999999997</v>
          </cell>
          <cell r="L66">
            <v>787.4</v>
          </cell>
          <cell r="M66">
            <v>25.4</v>
          </cell>
          <cell r="N66">
            <v>1258.6199999999999</v>
          </cell>
          <cell r="O66">
            <v>41.953999999999994</v>
          </cell>
          <cell r="P66">
            <v>1832.57</v>
          </cell>
          <cell r="Q66">
            <v>59.115161290322575</v>
          </cell>
          <cell r="R66">
            <v>1798.58</v>
          </cell>
          <cell r="S66">
            <v>58.018709677419352</v>
          </cell>
          <cell r="T66">
            <v>1538.96</v>
          </cell>
          <cell r="U66">
            <v>51.298666666666669</v>
          </cell>
          <cell r="V66">
            <v>1287.43</v>
          </cell>
          <cell r="W66">
            <v>41.53</v>
          </cell>
          <cell r="X66">
            <v>1376.78</v>
          </cell>
          <cell r="Y66">
            <v>45.892666666666663</v>
          </cell>
          <cell r="AB66">
            <v>13686.74</v>
          </cell>
          <cell r="AC66">
            <v>40.978263473053893</v>
          </cell>
        </row>
        <row r="67">
          <cell r="A67" t="str">
            <v>CLP</v>
          </cell>
          <cell r="B67" t="str">
            <v>PLANTA</v>
          </cell>
          <cell r="C67" t="str">
            <v>E</v>
          </cell>
          <cell r="D67">
            <v>3660</v>
          </cell>
          <cell r="E67">
            <v>118.06451612903226</v>
          </cell>
          <cell r="F67">
            <v>1711</v>
          </cell>
          <cell r="G67">
            <v>61.107142857142854</v>
          </cell>
          <cell r="H67">
            <v>2234</v>
          </cell>
          <cell r="I67">
            <v>72.064516129032256</v>
          </cell>
          <cell r="J67">
            <v>4439</v>
          </cell>
          <cell r="K67">
            <v>147.96666666666667</v>
          </cell>
          <cell r="L67">
            <v>2301</v>
          </cell>
          <cell r="M67">
            <v>74.225806451612897</v>
          </cell>
          <cell r="N67">
            <v>3546</v>
          </cell>
          <cell r="O67">
            <v>118.2</v>
          </cell>
          <cell r="P67">
            <v>5293</v>
          </cell>
          <cell r="Q67">
            <v>170.74193548387098</v>
          </cell>
          <cell r="R67">
            <v>5600</v>
          </cell>
          <cell r="S67">
            <v>180.64516129032259</v>
          </cell>
          <cell r="T67">
            <v>4897</v>
          </cell>
          <cell r="U67">
            <v>163.23333333333332</v>
          </cell>
          <cell r="V67">
            <v>3363</v>
          </cell>
          <cell r="W67">
            <v>108.48387096774194</v>
          </cell>
          <cell r="X67">
            <v>4373</v>
          </cell>
          <cell r="Y67">
            <v>145.76666666666668</v>
          </cell>
          <cell r="AC67">
            <v>0</v>
          </cell>
        </row>
        <row r="68">
          <cell r="A68" t="str">
            <v>TOTAL PEREZ</v>
          </cell>
          <cell r="D68">
            <v>5757.98</v>
          </cell>
          <cell r="E68">
            <v>185.74129032258062</v>
          </cell>
          <cell r="F68">
            <v>4849.43</v>
          </cell>
          <cell r="G68">
            <v>173.19392857142859</v>
          </cell>
          <cell r="H68">
            <v>4202.25</v>
          </cell>
          <cell r="I68">
            <v>135.55645161290323</v>
          </cell>
          <cell r="J68">
            <v>5543.74</v>
          </cell>
          <cell r="K68">
            <v>184.79133333333331</v>
          </cell>
          <cell r="L68">
            <v>5855.5999999999995</v>
          </cell>
          <cell r="M68">
            <v>188.89032258064515</v>
          </cell>
          <cell r="N68">
            <v>6262.19</v>
          </cell>
          <cell r="O68">
            <v>208.73966666666666</v>
          </cell>
          <cell r="P68">
            <v>7110.3899999999994</v>
          </cell>
          <cell r="Q68">
            <v>229.36741935483869</v>
          </cell>
          <cell r="R68">
            <v>6898.42</v>
          </cell>
          <cell r="S68">
            <v>222.52967741935484</v>
          </cell>
          <cell r="T68">
            <v>6573.84</v>
          </cell>
          <cell r="U68">
            <v>219.12800000000001</v>
          </cell>
          <cell r="V68">
            <v>5406.17</v>
          </cell>
          <cell r="W68">
            <v>174.3925806451613</v>
          </cell>
          <cell r="X68">
            <v>7865.79</v>
          </cell>
          <cell r="Y68">
            <v>262.19299999999998</v>
          </cell>
          <cell r="AB68">
            <v>66325.799999999988</v>
          </cell>
          <cell r="AC68">
            <v>198.58023952095806</v>
          </cell>
        </row>
        <row r="69">
          <cell r="A69" t="str">
            <v xml:space="preserve">   PLUSPETROL  BOLIVIA CORPORATION</v>
          </cell>
        </row>
        <row r="70">
          <cell r="A70" t="str">
            <v>BJO</v>
          </cell>
          <cell r="B70" t="str">
            <v>BERMEJO</v>
          </cell>
          <cell r="C70" t="str">
            <v>E</v>
          </cell>
        </row>
        <row r="71">
          <cell r="A71" t="str">
            <v>BJO</v>
          </cell>
          <cell r="B71" t="str">
            <v>X 44</v>
          </cell>
          <cell r="C71" t="str">
            <v>E</v>
          </cell>
          <cell r="D71">
            <v>185.9</v>
          </cell>
          <cell r="E71">
            <v>5.9967741935483874</v>
          </cell>
          <cell r="F71">
            <v>174.6</v>
          </cell>
          <cell r="G71">
            <v>6.2357142857142858</v>
          </cell>
          <cell r="H71">
            <v>193.5</v>
          </cell>
          <cell r="I71">
            <v>6.241935483870968</v>
          </cell>
          <cell r="J71">
            <v>174</v>
          </cell>
          <cell r="K71">
            <v>5.8</v>
          </cell>
          <cell r="L71">
            <v>176</v>
          </cell>
          <cell r="M71">
            <v>5.67741935483871</v>
          </cell>
          <cell r="N71">
            <v>170.3</v>
          </cell>
          <cell r="O71">
            <v>5.6766666666666667</v>
          </cell>
          <cell r="P71">
            <v>169.7</v>
          </cell>
          <cell r="Q71">
            <v>5.4741935483870963</v>
          </cell>
          <cell r="R71">
            <v>175.3</v>
          </cell>
          <cell r="S71">
            <v>5.6548387096774198</v>
          </cell>
          <cell r="T71">
            <v>166.8</v>
          </cell>
          <cell r="U71">
            <v>5.5600000000000005</v>
          </cell>
          <cell r="V71">
            <v>169</v>
          </cell>
          <cell r="W71">
            <v>5.4516129032258061</v>
          </cell>
          <cell r="X71">
            <v>166.8</v>
          </cell>
          <cell r="Y71">
            <v>5.5600000000000005</v>
          </cell>
          <cell r="AB71">
            <v>1921.8999999999999</v>
          </cell>
          <cell r="AC71">
            <v>5.7541916167664668</v>
          </cell>
        </row>
        <row r="72">
          <cell r="A72" t="str">
            <v>TOR</v>
          </cell>
          <cell r="B72" t="str">
            <v>TORO</v>
          </cell>
          <cell r="C72" t="str">
            <v>E</v>
          </cell>
        </row>
        <row r="73">
          <cell r="A73" t="str">
            <v>TOTAL PLUSPETROL</v>
          </cell>
          <cell r="D73">
            <v>185.9</v>
          </cell>
          <cell r="E73">
            <v>5.9967741935483874</v>
          </cell>
          <cell r="F73">
            <v>174.6</v>
          </cell>
          <cell r="G73">
            <v>6.2357142857142858</v>
          </cell>
          <cell r="H73">
            <v>193.5</v>
          </cell>
          <cell r="I73">
            <v>6.241935483870968</v>
          </cell>
          <cell r="J73">
            <v>174</v>
          </cell>
          <cell r="K73">
            <v>5.8</v>
          </cell>
          <cell r="L73">
            <v>176</v>
          </cell>
          <cell r="M73">
            <v>5.67741935483871</v>
          </cell>
          <cell r="N73">
            <v>170.3</v>
          </cell>
          <cell r="O73">
            <v>5.6766666666666667</v>
          </cell>
          <cell r="P73">
            <v>169.7</v>
          </cell>
          <cell r="Q73">
            <v>5.4741935483870963</v>
          </cell>
          <cell r="R73">
            <v>175.3</v>
          </cell>
          <cell r="S73">
            <v>5.6548387096774198</v>
          </cell>
          <cell r="T73">
            <v>166.8</v>
          </cell>
          <cell r="U73">
            <v>5.5600000000000005</v>
          </cell>
          <cell r="V73">
            <v>169</v>
          </cell>
          <cell r="W73">
            <v>5.4516129032258061</v>
          </cell>
          <cell r="X73">
            <v>166.8</v>
          </cell>
          <cell r="Y73">
            <v>5.5600000000000005</v>
          </cell>
          <cell r="AB73">
            <v>1921.8999999999999</v>
          </cell>
          <cell r="AC73">
            <v>5.7541916167664668</v>
          </cell>
        </row>
        <row r="74">
          <cell r="A74" t="str">
            <v xml:space="preserve">  D O N G    W O N   CORPORATION BOLIVIA</v>
          </cell>
        </row>
        <row r="75">
          <cell r="A75" t="str">
            <v>PMR</v>
          </cell>
          <cell r="B75" t="str">
            <v>PALMAR</v>
          </cell>
          <cell r="C75" t="str">
            <v>N</v>
          </cell>
        </row>
        <row r="76">
          <cell r="A76" t="str">
            <v>PMR</v>
          </cell>
          <cell r="B76" t="str">
            <v>PALMAR</v>
          </cell>
          <cell r="C76" t="str">
            <v>E</v>
          </cell>
          <cell r="N76">
            <v>98.931821024926307</v>
          </cell>
          <cell r="O76">
            <v>3.2977273674975436</v>
          </cell>
          <cell r="P76">
            <v>92.225309999999993</v>
          </cell>
          <cell r="Q76">
            <v>2.9750099999999997</v>
          </cell>
          <cell r="R76">
            <v>65.704793949854277</v>
          </cell>
          <cell r="S76">
            <v>2.1195094822533638</v>
          </cell>
          <cell r="T76">
            <v>16.891087641982288</v>
          </cell>
          <cell r="U76">
            <v>0.56303625473274299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B76">
            <v>273.75301261676282</v>
          </cell>
          <cell r="AC76">
            <v>0.81961979825378084</v>
          </cell>
        </row>
        <row r="77">
          <cell r="A77" t="str">
            <v>TOTAL DONG WON</v>
          </cell>
          <cell r="N77">
            <v>98.931821024926307</v>
          </cell>
          <cell r="O77">
            <v>3.2977273674975436</v>
          </cell>
          <cell r="P77">
            <v>92.225309999999993</v>
          </cell>
          <cell r="Q77">
            <v>2.9750099999999997</v>
          </cell>
          <cell r="R77">
            <v>65.704793949854277</v>
          </cell>
          <cell r="S77">
            <v>2.1195094822533638</v>
          </cell>
          <cell r="T77">
            <v>16.891087641982288</v>
          </cell>
          <cell r="U77">
            <v>0.56303625473274299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273.75301261676282</v>
          </cell>
          <cell r="AC77">
            <v>0.81961979825378084</v>
          </cell>
        </row>
        <row r="78">
          <cell r="A78" t="str">
            <v xml:space="preserve">  T E S O R O   BOLIVIA PETROLEUM Co.</v>
          </cell>
        </row>
        <row r="79">
          <cell r="A79" t="str">
            <v>EDD</v>
          </cell>
          <cell r="B79" t="str">
            <v>ESCONDIDO</v>
          </cell>
          <cell r="C79" t="str">
            <v>E</v>
          </cell>
          <cell r="D79">
            <v>2564.19</v>
          </cell>
          <cell r="E79">
            <v>82.715806451612906</v>
          </cell>
          <cell r="F79">
            <v>3060.01</v>
          </cell>
          <cell r="G79">
            <v>109.28607142857143</v>
          </cell>
          <cell r="H79">
            <v>12884.5</v>
          </cell>
          <cell r="I79">
            <v>415.62903225806451</v>
          </cell>
          <cell r="J79">
            <v>4647.97</v>
          </cell>
          <cell r="K79">
            <v>154.93233333333333</v>
          </cell>
          <cell r="L79">
            <v>5157.8599999999997</v>
          </cell>
          <cell r="M79">
            <v>166.38258064516128</v>
          </cell>
          <cell r="N79">
            <v>11681.25</v>
          </cell>
          <cell r="O79">
            <v>389.375</v>
          </cell>
          <cell r="P79">
            <v>20177.11</v>
          </cell>
          <cell r="Q79">
            <v>650.87451612903226</v>
          </cell>
          <cell r="R79">
            <v>10757.54</v>
          </cell>
          <cell r="S79">
            <v>347.01741935483875</v>
          </cell>
          <cell r="T79">
            <v>5273.64</v>
          </cell>
          <cell r="U79">
            <v>175.78800000000001</v>
          </cell>
          <cell r="V79">
            <v>4244.93</v>
          </cell>
          <cell r="W79">
            <v>136.93322580645162</v>
          </cell>
          <cell r="X79">
            <v>5304.35</v>
          </cell>
          <cell r="Y79">
            <v>176.81166666666667</v>
          </cell>
          <cell r="AB79">
            <v>85753.35</v>
          </cell>
          <cell r="AC79">
            <v>256.74655688622755</v>
          </cell>
        </row>
        <row r="80">
          <cell r="A80" t="str">
            <v>LVT</v>
          </cell>
          <cell r="B80" t="str">
            <v>LA VERTIENTE</v>
          </cell>
          <cell r="C80" t="str">
            <v>E</v>
          </cell>
          <cell r="D80">
            <v>2808.42</v>
          </cell>
          <cell r="E80">
            <v>90.594193548387096</v>
          </cell>
          <cell r="F80">
            <v>3240.36</v>
          </cell>
          <cell r="G80">
            <v>115.72714285714287</v>
          </cell>
          <cell r="H80">
            <v>1559.99</v>
          </cell>
          <cell r="I80">
            <v>50.322258064516127</v>
          </cell>
          <cell r="J80">
            <v>1628.88</v>
          </cell>
          <cell r="K80">
            <v>54.296000000000006</v>
          </cell>
          <cell r="L80">
            <v>1450.91</v>
          </cell>
          <cell r="M80">
            <v>46.803548387096775</v>
          </cell>
          <cell r="N80">
            <v>921.38</v>
          </cell>
          <cell r="O80">
            <v>30.712666666666667</v>
          </cell>
          <cell r="P80">
            <v>753.51</v>
          </cell>
          <cell r="Q80">
            <v>24.306774193548385</v>
          </cell>
          <cell r="R80">
            <v>2048.4899999999998</v>
          </cell>
          <cell r="S80">
            <v>66.080322580645159</v>
          </cell>
          <cell r="T80">
            <v>2011.71</v>
          </cell>
          <cell r="U80">
            <v>67.057000000000002</v>
          </cell>
          <cell r="V80">
            <v>1425.76</v>
          </cell>
          <cell r="W80">
            <v>45.992258064516129</v>
          </cell>
          <cell r="X80">
            <v>2471.37</v>
          </cell>
          <cell r="Y80">
            <v>82.378999999999991</v>
          </cell>
          <cell r="AB80">
            <v>20320.78</v>
          </cell>
          <cell r="AC80">
            <v>60.840658682634725</v>
          </cell>
        </row>
        <row r="81">
          <cell r="A81" t="str">
            <v>TGT</v>
          </cell>
          <cell r="B81" t="str">
            <v>TAIGUATI</v>
          </cell>
          <cell r="C81" t="str">
            <v>E</v>
          </cell>
          <cell r="D81">
            <v>581.12</v>
          </cell>
          <cell r="E81">
            <v>18.745806451612903</v>
          </cell>
          <cell r="F81">
            <v>509.46</v>
          </cell>
          <cell r="G81">
            <v>18.195</v>
          </cell>
          <cell r="H81">
            <v>555.46</v>
          </cell>
          <cell r="I81">
            <v>17.918064516129032</v>
          </cell>
          <cell r="J81">
            <v>427.48</v>
          </cell>
          <cell r="K81">
            <v>14.249333333333334</v>
          </cell>
          <cell r="L81">
            <v>576.19000000000005</v>
          </cell>
          <cell r="M81">
            <v>18.58677419354839</v>
          </cell>
          <cell r="N81">
            <v>489.23</v>
          </cell>
          <cell r="O81">
            <v>16.307666666666666</v>
          </cell>
          <cell r="P81">
            <v>493.43</v>
          </cell>
          <cell r="Q81">
            <v>15.917096774193549</v>
          </cell>
          <cell r="R81">
            <v>430.36</v>
          </cell>
          <cell r="S81">
            <v>13.882580645161291</v>
          </cell>
          <cell r="T81">
            <v>379.22</v>
          </cell>
          <cell r="U81">
            <v>12.640666666666668</v>
          </cell>
          <cell r="V81">
            <v>434</v>
          </cell>
          <cell r="W81">
            <v>14</v>
          </cell>
          <cell r="X81">
            <v>438.86</v>
          </cell>
          <cell r="Y81">
            <v>14.628666666666668</v>
          </cell>
          <cell r="AB81">
            <v>5314.8099999999995</v>
          </cell>
          <cell r="AC81">
            <v>15.912604790419159</v>
          </cell>
        </row>
        <row r="82">
          <cell r="A82" t="str">
            <v>TOTAL TESORO</v>
          </cell>
          <cell r="D82">
            <v>5953.7300000000005</v>
          </cell>
          <cell r="E82">
            <v>192.05580645161291</v>
          </cell>
          <cell r="F82">
            <v>6809.8300000000008</v>
          </cell>
          <cell r="G82">
            <v>243.20821428571432</v>
          </cell>
          <cell r="H82">
            <v>14999.95</v>
          </cell>
          <cell r="I82">
            <v>483.86935483870968</v>
          </cell>
          <cell r="J82">
            <v>6704.33</v>
          </cell>
          <cell r="K82">
            <v>223.47766666666666</v>
          </cell>
          <cell r="L82">
            <v>7184.9599999999991</v>
          </cell>
          <cell r="M82">
            <v>231.77290322580643</v>
          </cell>
          <cell r="N82">
            <v>13091.859999999999</v>
          </cell>
          <cell r="O82">
            <v>436.39533333333327</v>
          </cell>
          <cell r="P82">
            <v>21424.05</v>
          </cell>
          <cell r="Q82">
            <v>691.09838709677422</v>
          </cell>
          <cell r="R82">
            <v>13236.390000000001</v>
          </cell>
          <cell r="S82">
            <v>426.98032258064518</v>
          </cell>
          <cell r="T82">
            <v>7664.5700000000006</v>
          </cell>
          <cell r="U82">
            <v>255.48566666666667</v>
          </cell>
          <cell r="V82">
            <v>6104.6900000000005</v>
          </cell>
          <cell r="W82">
            <v>196.92548387096775</v>
          </cell>
          <cell r="X82">
            <v>8214.58</v>
          </cell>
          <cell r="Y82">
            <v>273.8193333333333</v>
          </cell>
          <cell r="AB82">
            <v>111388.94000000002</v>
          </cell>
          <cell r="AC82">
            <v>333.4998203592815</v>
          </cell>
        </row>
        <row r="83">
          <cell r="A83" t="str">
            <v xml:space="preserve">   M E N O R E S   ( Y P F B )</v>
          </cell>
        </row>
        <row r="84">
          <cell r="A84" t="str">
            <v>CBT</v>
          </cell>
          <cell r="B84" t="str">
            <v>CAMBEITI</v>
          </cell>
          <cell r="C84" t="str">
            <v>N</v>
          </cell>
        </row>
        <row r="85">
          <cell r="A85" t="str">
            <v>NJL</v>
          </cell>
          <cell r="B85" t="str">
            <v>NARANJILLOS</v>
          </cell>
          <cell r="C85" t="str">
            <v>N</v>
          </cell>
        </row>
        <row r="86">
          <cell r="A86" t="str">
            <v>TTR</v>
          </cell>
          <cell r="B86" t="str">
            <v>TATARENDA</v>
          </cell>
          <cell r="C86" t="str">
            <v>N</v>
          </cell>
        </row>
        <row r="87">
          <cell r="A87" t="str">
            <v>VMT</v>
          </cell>
          <cell r="B87" t="str">
            <v>VILLAMONTES</v>
          </cell>
          <cell r="C87" t="str">
            <v>N</v>
          </cell>
        </row>
        <row r="88">
          <cell r="A88" t="str">
            <v>TOTAL MENORES</v>
          </cell>
        </row>
        <row r="89">
          <cell r="A89" t="str">
            <v>TOTAL NUEVO</v>
          </cell>
          <cell r="D89">
            <v>6968.7698099999998</v>
          </cell>
          <cell r="E89">
            <v>224.79902612903226</v>
          </cell>
          <cell r="F89">
            <v>6894.5185099999999</v>
          </cell>
          <cell r="G89">
            <v>246.23280392857143</v>
          </cell>
          <cell r="H89">
            <v>6629.4241899999997</v>
          </cell>
          <cell r="I89">
            <v>213.85239322580645</v>
          </cell>
          <cell r="J89">
            <v>6452.6146600000002</v>
          </cell>
          <cell r="K89">
            <v>215.08715533333333</v>
          </cell>
          <cell r="L89">
            <v>7017.5002318217939</v>
          </cell>
          <cell r="M89">
            <v>226.37097522005786</v>
          </cell>
          <cell r="N89">
            <v>8015.6656663831855</v>
          </cell>
          <cell r="O89">
            <v>267.1888555461062</v>
          </cell>
          <cell r="P89">
            <v>8582.7576358116967</v>
          </cell>
          <cell r="Q89">
            <v>276.86314954231278</v>
          </cell>
          <cell r="R89">
            <v>8979.7156180424099</v>
          </cell>
          <cell r="S89">
            <v>289.66824574330354</v>
          </cell>
          <cell r="T89">
            <v>12236.346132656405</v>
          </cell>
          <cell r="U89">
            <v>407.87820442188018</v>
          </cell>
          <cell r="V89">
            <v>15209.717001467716</v>
          </cell>
          <cell r="W89">
            <v>490.6360323054102</v>
          </cell>
          <cell r="X89">
            <v>13416.816452837718</v>
          </cell>
          <cell r="Y89">
            <v>447.22721509459063</v>
          </cell>
          <cell r="AB89">
            <v>100403.84590902091</v>
          </cell>
          <cell r="AC89">
            <v>300.61031709287698</v>
          </cell>
        </row>
        <row r="90">
          <cell r="A90" t="str">
            <v>TOTAL EXISTENTE</v>
          </cell>
          <cell r="D90">
            <v>89725.264399999985</v>
          </cell>
          <cell r="E90">
            <v>2894.3633677419352</v>
          </cell>
          <cell r="F90">
            <v>80365.37629</v>
          </cell>
          <cell r="G90">
            <v>2870.1920103571429</v>
          </cell>
          <cell r="H90">
            <v>94606.420429999998</v>
          </cell>
          <cell r="I90">
            <v>3051.8200138709676</v>
          </cell>
          <cell r="J90">
            <v>84592.205720000013</v>
          </cell>
          <cell r="K90">
            <v>2819.7401906666669</v>
          </cell>
          <cell r="L90">
            <v>85426.287607225182</v>
          </cell>
          <cell r="M90">
            <v>2755.6866970072638</v>
          </cell>
          <cell r="N90">
            <v>88738.421115881603</v>
          </cell>
          <cell r="O90">
            <v>2957.9473705293867</v>
          </cell>
          <cell r="P90">
            <v>98707.835982008924</v>
          </cell>
          <cell r="Q90">
            <v>3184.1237413551266</v>
          </cell>
          <cell r="R90">
            <v>93570.175552227956</v>
          </cell>
          <cell r="S90">
            <v>3018.3927597492889</v>
          </cell>
          <cell r="T90">
            <v>81805.851874511136</v>
          </cell>
          <cell r="U90">
            <v>2726.861729150371</v>
          </cell>
          <cell r="V90">
            <v>83578.066629637251</v>
          </cell>
          <cell r="W90">
            <v>2696.0666654721695</v>
          </cell>
          <cell r="X90">
            <v>84383.778992061954</v>
          </cell>
          <cell r="Y90">
            <v>2812.7926330687319</v>
          </cell>
          <cell r="AB90">
            <v>965499.684593554</v>
          </cell>
          <cell r="AC90">
            <v>2890.7176185435746</v>
          </cell>
        </row>
        <row r="91">
          <cell r="A91" t="str">
            <v>TOTAL NACIONAL</v>
          </cell>
          <cell r="D91">
            <v>96694.034209999983</v>
          </cell>
          <cell r="E91">
            <v>3119.1623938709672</v>
          </cell>
          <cell r="F91">
            <v>87259.894799999995</v>
          </cell>
          <cell r="G91">
            <v>3116.4248142857141</v>
          </cell>
          <cell r="H91">
            <v>101235.84462</v>
          </cell>
          <cell r="I91">
            <v>3265.6724070967744</v>
          </cell>
          <cell r="J91">
            <v>91044.820380000019</v>
          </cell>
          <cell r="K91">
            <v>3034.827346</v>
          </cell>
          <cell r="L91">
            <v>92443.78783904697</v>
          </cell>
          <cell r="M91">
            <v>2982.0576722273217</v>
          </cell>
          <cell r="N91">
            <v>96754.086782264785</v>
          </cell>
          <cell r="O91">
            <v>3225.1362260754927</v>
          </cell>
          <cell r="P91">
            <v>107290.59361782062</v>
          </cell>
          <cell r="Q91">
            <v>3460.9868908974395</v>
          </cell>
          <cell r="R91">
            <v>102549.89117027036</v>
          </cell>
          <cell r="S91">
            <v>3308.0610054925924</v>
          </cell>
          <cell r="T91">
            <v>94042.198007167535</v>
          </cell>
          <cell r="U91">
            <v>3134.7399335722512</v>
          </cell>
          <cell r="V91">
            <v>98787.783631104961</v>
          </cell>
          <cell r="W91">
            <v>3186.7026977775795</v>
          </cell>
          <cell r="X91">
            <v>97800.595444899678</v>
          </cell>
          <cell r="Y91">
            <v>3260.0198481633224</v>
          </cell>
          <cell r="AB91">
            <v>1065903.530502575</v>
          </cell>
          <cell r="AC91">
            <v>3191.3279356364519</v>
          </cell>
        </row>
        <row r="92">
          <cell r="D92" t="str">
            <v>NOTA.- * VOLUMENES DE GASOLINA NATURAL CALCULADOS DEL GAS ENTREGADO A DUCTO</v>
          </cell>
        </row>
      </sheetData>
      <sheetData sheetId="26"/>
      <sheetData sheetId="27"/>
      <sheetData sheetId="28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937</v>
          </cell>
          <cell r="E10">
            <v>30.225806451612904</v>
          </cell>
          <cell r="F10">
            <v>691</v>
          </cell>
          <cell r="G10">
            <v>24.678571428571427</v>
          </cell>
          <cell r="H10">
            <v>550</v>
          </cell>
          <cell r="I10">
            <v>17.741935483870968</v>
          </cell>
          <cell r="J10">
            <v>564</v>
          </cell>
          <cell r="K10">
            <v>18.8</v>
          </cell>
          <cell r="AB10">
            <v>2742</v>
          </cell>
          <cell r="AC10">
            <v>8.2095808383233528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353</v>
          </cell>
          <cell r="E11">
            <v>11.387096774193548</v>
          </cell>
          <cell r="F11">
            <v>321</v>
          </cell>
          <cell r="G11">
            <v>11.464285714285714</v>
          </cell>
          <cell r="H11">
            <v>362</v>
          </cell>
          <cell r="I11">
            <v>11.67741935483871</v>
          </cell>
          <cell r="J11">
            <v>336</v>
          </cell>
          <cell r="K11">
            <v>11.2</v>
          </cell>
          <cell r="L11">
            <v>341</v>
          </cell>
          <cell r="M11">
            <v>11</v>
          </cell>
          <cell r="N11">
            <v>309</v>
          </cell>
          <cell r="O11">
            <v>10.3</v>
          </cell>
          <cell r="P11">
            <v>1113</v>
          </cell>
          <cell r="Q11">
            <v>35.903225806451616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918</v>
          </cell>
          <cell r="E12">
            <v>29.612903225806452</v>
          </cell>
          <cell r="F12">
            <v>1205</v>
          </cell>
          <cell r="G12">
            <v>43.035714285714285</v>
          </cell>
          <cell r="H12">
            <v>1400</v>
          </cell>
          <cell r="I12">
            <v>45.161290322580648</v>
          </cell>
          <cell r="J12">
            <v>1869</v>
          </cell>
          <cell r="K12">
            <v>62.3</v>
          </cell>
          <cell r="L12">
            <v>2008</v>
          </cell>
          <cell r="M12">
            <v>64.774193548387103</v>
          </cell>
          <cell r="N12">
            <v>2253</v>
          </cell>
          <cell r="O12">
            <v>75.099999999999994</v>
          </cell>
          <cell r="P12">
            <v>3688</v>
          </cell>
          <cell r="Q12">
            <v>118.96774193548387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99</v>
          </cell>
          <cell r="E13">
            <v>3.193548387096774</v>
          </cell>
          <cell r="F13">
            <v>94</v>
          </cell>
          <cell r="G13">
            <v>3.3571428571428572</v>
          </cell>
          <cell r="H13">
            <v>18</v>
          </cell>
          <cell r="I13">
            <v>0.58064516129032262</v>
          </cell>
          <cell r="P13">
            <v>8</v>
          </cell>
          <cell r="Q13">
            <v>0.25806451612903225</v>
          </cell>
          <cell r="AB13">
            <v>219</v>
          </cell>
          <cell r="AC13">
            <v>0.65568862275449102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P14">
            <v>47</v>
          </cell>
          <cell r="Q14">
            <v>1.5161290322580645</v>
          </cell>
          <cell r="AB14">
            <v>47</v>
          </cell>
          <cell r="AC14">
            <v>0.1407185628742515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13183</v>
          </cell>
          <cell r="E15">
            <v>425.25806451612902</v>
          </cell>
          <cell r="F15">
            <v>12963</v>
          </cell>
          <cell r="G15">
            <v>462.96428571428572</v>
          </cell>
          <cell r="H15">
            <v>12914</v>
          </cell>
          <cell r="I15">
            <v>416.58064516129031</v>
          </cell>
          <cell r="J15">
            <v>12598</v>
          </cell>
          <cell r="K15">
            <v>419.93333333333334</v>
          </cell>
          <cell r="L15">
            <v>10635</v>
          </cell>
          <cell r="M15">
            <v>343.06451612903226</v>
          </cell>
          <cell r="N15">
            <v>5070</v>
          </cell>
          <cell r="O15">
            <v>169</v>
          </cell>
          <cell r="P15">
            <v>15428</v>
          </cell>
          <cell r="Q15">
            <v>497.67741935483872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27753</v>
          </cell>
          <cell r="E17">
            <v>895.25806451612902</v>
          </cell>
          <cell r="F17">
            <v>24060</v>
          </cell>
          <cell r="G17">
            <v>859.28571428571433</v>
          </cell>
          <cell r="H17">
            <v>26030.233587247592</v>
          </cell>
          <cell r="I17">
            <v>839.68495442734172</v>
          </cell>
          <cell r="J17">
            <v>26018.469443574919</v>
          </cell>
          <cell r="K17">
            <v>867.28231478583064</v>
          </cell>
          <cell r="L17">
            <v>27824</v>
          </cell>
          <cell r="M17">
            <v>897.54838709677415</v>
          </cell>
          <cell r="N17">
            <v>23013</v>
          </cell>
          <cell r="O17">
            <v>767.1</v>
          </cell>
          <cell r="P17">
            <v>22773</v>
          </cell>
          <cell r="Q17">
            <v>734.61290322580646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G18">
            <v>0</v>
          </cell>
          <cell r="H18">
            <v>765.76641275240763</v>
          </cell>
          <cell r="I18">
            <v>24.702142346851858</v>
          </cell>
          <cell r="J18">
            <v>1469.5305564250812</v>
          </cell>
          <cell r="K18">
            <v>48.984351880836037</v>
          </cell>
          <cell r="L18">
            <v>1688</v>
          </cell>
          <cell r="M18">
            <v>54.451612903225808</v>
          </cell>
          <cell r="N18">
            <v>4748</v>
          </cell>
          <cell r="O18">
            <v>158.26666666666668</v>
          </cell>
          <cell r="P18">
            <v>4243</v>
          </cell>
          <cell r="Q18">
            <v>136.87096774193549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U19">
            <v>0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2218</v>
          </cell>
          <cell r="E20">
            <v>71.548387096774192</v>
          </cell>
          <cell r="F20">
            <v>2085</v>
          </cell>
          <cell r="G20">
            <v>74.464285714285708</v>
          </cell>
          <cell r="H20">
            <v>2561</v>
          </cell>
          <cell r="I20">
            <v>82.612903225806448</v>
          </cell>
          <cell r="J20">
            <v>2788</v>
          </cell>
          <cell r="K20">
            <v>92.933333333333337</v>
          </cell>
          <cell r="L20">
            <v>3089</v>
          </cell>
          <cell r="M20">
            <v>99.645161290322577</v>
          </cell>
          <cell r="N20">
            <v>3110</v>
          </cell>
          <cell r="O20">
            <v>103.66666666666667</v>
          </cell>
          <cell r="P20">
            <v>3020</v>
          </cell>
          <cell r="Q20">
            <v>97.41935483870968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1234</v>
          </cell>
          <cell r="E22">
            <v>39.806451612903224</v>
          </cell>
          <cell r="F22">
            <v>945</v>
          </cell>
          <cell r="G22">
            <v>33.75</v>
          </cell>
          <cell r="H22">
            <v>2806</v>
          </cell>
          <cell r="I22">
            <v>90.516129032258064</v>
          </cell>
          <cell r="J22">
            <v>5975</v>
          </cell>
          <cell r="K22">
            <v>199.16666666666666</v>
          </cell>
          <cell r="L22">
            <v>10366</v>
          </cell>
          <cell r="M22">
            <v>334.38709677419354</v>
          </cell>
          <cell r="N22">
            <v>11864</v>
          </cell>
          <cell r="O22">
            <v>395.46666666666664</v>
          </cell>
          <cell r="P22">
            <v>8638</v>
          </cell>
          <cell r="Q22">
            <v>278.64516129032256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14134</v>
          </cell>
          <cell r="E23">
            <v>455.93548387096774</v>
          </cell>
          <cell r="F23">
            <v>11465</v>
          </cell>
          <cell r="G23">
            <v>409.46428571428572</v>
          </cell>
          <cell r="H23">
            <v>11751</v>
          </cell>
          <cell r="I23">
            <v>379.06451612903226</v>
          </cell>
          <cell r="J23">
            <v>10199</v>
          </cell>
          <cell r="K23">
            <v>339.96666666666664</v>
          </cell>
          <cell r="L23">
            <v>13936</v>
          </cell>
          <cell r="M23">
            <v>449.54838709677421</v>
          </cell>
          <cell r="N23">
            <v>12896</v>
          </cell>
          <cell r="O23">
            <v>429.86666666666667</v>
          </cell>
          <cell r="P23">
            <v>13135</v>
          </cell>
          <cell r="Q23">
            <v>423.70967741935482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U24">
            <v>0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885</v>
          </cell>
          <cell r="E25">
            <v>28.548387096774192</v>
          </cell>
          <cell r="F25">
            <v>832</v>
          </cell>
          <cell r="G25">
            <v>29.714285714285715</v>
          </cell>
          <cell r="H25">
            <v>901</v>
          </cell>
          <cell r="I25">
            <v>29.06451612903226</v>
          </cell>
          <cell r="J25">
            <v>974</v>
          </cell>
          <cell r="K25">
            <v>32.466666666666669</v>
          </cell>
          <cell r="L25">
            <v>1556</v>
          </cell>
          <cell r="M25">
            <v>50.193548387096776</v>
          </cell>
          <cell r="N25">
            <v>8357</v>
          </cell>
          <cell r="O25">
            <v>278.56666666666666</v>
          </cell>
          <cell r="P25">
            <v>5829</v>
          </cell>
          <cell r="Q25">
            <v>188.03225806451613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U26">
            <v>0</v>
          </cell>
        </row>
        <row r="27">
          <cell r="A27" t="str">
            <v>TOTAL NUEVO</v>
          </cell>
          <cell r="D27">
            <v>16724</v>
          </cell>
          <cell r="E27">
            <v>539.48387096774195</v>
          </cell>
          <cell r="F27">
            <v>16219</v>
          </cell>
          <cell r="G27">
            <v>579.25</v>
          </cell>
          <cell r="H27">
            <v>18815.766412752408</v>
          </cell>
          <cell r="I27">
            <v>606.96020686298084</v>
          </cell>
          <cell r="J27">
            <v>22811.530556425081</v>
          </cell>
          <cell r="K27">
            <v>760.38435188083599</v>
          </cell>
          <cell r="L27">
            <v>25038</v>
          </cell>
          <cell r="M27">
            <v>807.67741935483866</v>
          </cell>
          <cell r="N27">
            <v>24244</v>
          </cell>
          <cell r="O27">
            <v>808.13333333333333</v>
          </cell>
          <cell r="P27">
            <v>33165</v>
          </cell>
          <cell r="Q27">
            <v>1069.8387096774193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44990</v>
          </cell>
          <cell r="E28">
            <v>1451.2903225806451</v>
          </cell>
          <cell r="F28">
            <v>38442</v>
          </cell>
          <cell r="G28">
            <v>1372.9285714285713</v>
          </cell>
          <cell r="H28">
            <v>41243.233587247596</v>
          </cell>
          <cell r="I28">
            <v>1330.4268899112128</v>
          </cell>
          <cell r="J28">
            <v>39979.469443574919</v>
          </cell>
          <cell r="K28">
            <v>1332.6489814524973</v>
          </cell>
          <cell r="L28">
            <v>46405</v>
          </cell>
          <cell r="M28">
            <v>1496.9354838709678</v>
          </cell>
          <cell r="N28">
            <v>47376</v>
          </cell>
          <cell r="O28">
            <v>1579.2</v>
          </cell>
          <cell r="P28">
            <v>44757</v>
          </cell>
          <cell r="Q28">
            <v>1443.7741935483871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61714</v>
          </cell>
          <cell r="E29">
            <v>1990.7741935483871</v>
          </cell>
          <cell r="F29">
            <v>54661</v>
          </cell>
          <cell r="G29">
            <v>1952.1785714285713</v>
          </cell>
          <cell r="H29">
            <v>60059</v>
          </cell>
          <cell r="I29">
            <v>1937.3870967741937</v>
          </cell>
          <cell r="J29">
            <v>62791</v>
          </cell>
          <cell r="K29">
            <v>2093.0333333333333</v>
          </cell>
          <cell r="L29">
            <v>71443</v>
          </cell>
          <cell r="M29">
            <v>2304.6129032258063</v>
          </cell>
          <cell r="N29">
            <v>71620</v>
          </cell>
          <cell r="O29">
            <v>2387.3333333333335</v>
          </cell>
          <cell r="P29">
            <v>77922</v>
          </cell>
          <cell r="Q29">
            <v>2513.6129032258063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77</v>
          </cell>
          <cell r="E32">
            <v>2.4838709677419355</v>
          </cell>
          <cell r="F32">
            <v>56</v>
          </cell>
          <cell r="G32">
            <v>2</v>
          </cell>
          <cell r="H32">
            <v>64</v>
          </cell>
          <cell r="I32">
            <v>2.064516129032258</v>
          </cell>
          <cell r="J32">
            <v>59</v>
          </cell>
          <cell r="K32">
            <v>1.9666666666666666</v>
          </cell>
          <cell r="AB32">
            <v>256</v>
          </cell>
          <cell r="AC32">
            <v>0.76646706586826352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12286</v>
          </cell>
          <cell r="E33">
            <v>396.32258064516128</v>
          </cell>
          <cell r="F33">
            <v>10963</v>
          </cell>
          <cell r="G33">
            <v>391.53571428571428</v>
          </cell>
          <cell r="H33">
            <v>11715</v>
          </cell>
          <cell r="I33">
            <v>377.90322580645159</v>
          </cell>
          <cell r="J33">
            <v>7758</v>
          </cell>
          <cell r="K33">
            <v>258.60000000000002</v>
          </cell>
          <cell r="L33">
            <v>5436</v>
          </cell>
          <cell r="M33">
            <v>175.35483870967741</v>
          </cell>
          <cell r="N33">
            <v>6138</v>
          </cell>
          <cell r="O33">
            <v>204.6</v>
          </cell>
          <cell r="P33">
            <v>7350</v>
          </cell>
          <cell r="Q33">
            <v>237.09677419354838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19</v>
          </cell>
          <cell r="I34">
            <v>0.61290322580645162</v>
          </cell>
          <cell r="J34">
            <v>3</v>
          </cell>
          <cell r="K34">
            <v>0.1</v>
          </cell>
          <cell r="L34">
            <v>55</v>
          </cell>
          <cell r="M34">
            <v>1.7741935483870968</v>
          </cell>
          <cell r="N34">
            <v>150</v>
          </cell>
          <cell r="O34">
            <v>5</v>
          </cell>
          <cell r="P34">
            <v>155</v>
          </cell>
          <cell r="Q34">
            <v>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U35">
            <v>0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68</v>
          </cell>
          <cell r="E36">
            <v>2.193548387096774</v>
          </cell>
          <cell r="F36">
            <v>66</v>
          </cell>
          <cell r="G36">
            <v>2.3571428571428572</v>
          </cell>
          <cell r="H36">
            <v>73</v>
          </cell>
          <cell r="I36">
            <v>2.3548387096774195</v>
          </cell>
          <cell r="J36">
            <v>65</v>
          </cell>
          <cell r="K36">
            <v>2.1666666666666665</v>
          </cell>
          <cell r="AB36">
            <v>272</v>
          </cell>
          <cell r="AC36">
            <v>0.81437125748502992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4131</v>
          </cell>
          <cell r="E37">
            <v>133.25806451612902</v>
          </cell>
          <cell r="F37">
            <v>3853</v>
          </cell>
          <cell r="G37">
            <v>137.60714285714286</v>
          </cell>
          <cell r="H37">
            <v>4514</v>
          </cell>
          <cell r="I37">
            <v>145.61290322580646</v>
          </cell>
          <cell r="J37">
            <v>4563</v>
          </cell>
          <cell r="K37">
            <v>152.1</v>
          </cell>
          <cell r="L37">
            <v>4606</v>
          </cell>
          <cell r="M37">
            <v>148.58064516129033</v>
          </cell>
          <cell r="N37">
            <v>4809</v>
          </cell>
          <cell r="O37">
            <v>160.30000000000001</v>
          </cell>
          <cell r="P37">
            <v>5004</v>
          </cell>
          <cell r="Q37">
            <v>161.41935483870967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18704</v>
          </cell>
          <cell r="E38">
            <v>603.35483870967744</v>
          </cell>
          <cell r="F38">
            <v>16674</v>
          </cell>
          <cell r="G38">
            <v>595.5</v>
          </cell>
          <cell r="H38">
            <v>18495</v>
          </cell>
          <cell r="I38">
            <v>596.61290322580646</v>
          </cell>
          <cell r="J38">
            <v>18064</v>
          </cell>
          <cell r="K38">
            <v>602.13333333333333</v>
          </cell>
          <cell r="L38">
            <v>18651</v>
          </cell>
          <cell r="M38">
            <v>601.64516129032256</v>
          </cell>
          <cell r="N38">
            <v>18067</v>
          </cell>
          <cell r="O38">
            <v>602.23333333333335</v>
          </cell>
          <cell r="P38">
            <v>18649</v>
          </cell>
          <cell r="Q38">
            <v>601.58064516129036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H39">
            <v>227</v>
          </cell>
          <cell r="I39">
            <v>7.32258064516129</v>
          </cell>
          <cell r="J39">
            <v>177</v>
          </cell>
          <cell r="K39">
            <v>5.9</v>
          </cell>
          <cell r="L39">
            <v>2608</v>
          </cell>
          <cell r="M39">
            <v>84.129032258064512</v>
          </cell>
          <cell r="N39">
            <v>7273</v>
          </cell>
          <cell r="O39">
            <v>242.43333333333334</v>
          </cell>
          <cell r="P39">
            <v>7112</v>
          </cell>
          <cell r="Q39">
            <v>229.41935483870967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L40">
            <v>3</v>
          </cell>
          <cell r="M40">
            <v>9.6774193548387094E-2</v>
          </cell>
          <cell r="T40" t="e">
            <v>#REF!</v>
          </cell>
          <cell r="U40" t="e">
            <v>#REF!</v>
          </cell>
          <cell r="AB40" t="e">
            <v>#REF!</v>
          </cell>
          <cell r="AC40" t="e">
            <v>#REF!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10724</v>
          </cell>
          <cell r="E41">
            <v>345.93548387096774</v>
          </cell>
          <cell r="F41">
            <v>9774</v>
          </cell>
          <cell r="G41">
            <v>349.07142857142856</v>
          </cell>
          <cell r="H41">
            <v>11574</v>
          </cell>
          <cell r="I41">
            <v>373.35483870967744</v>
          </cell>
          <cell r="J41">
            <v>11096</v>
          </cell>
          <cell r="K41">
            <v>369.86666666666667</v>
          </cell>
          <cell r="L41">
            <v>12225</v>
          </cell>
          <cell r="M41">
            <v>394.35483870967744</v>
          </cell>
          <cell r="N41">
            <v>12792</v>
          </cell>
          <cell r="O41">
            <v>426.4</v>
          </cell>
          <cell r="P41">
            <v>13592</v>
          </cell>
          <cell r="Q41">
            <v>438.45161290322579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1251</v>
          </cell>
          <cell r="E42">
            <v>40.354838709677416</v>
          </cell>
          <cell r="F42">
            <v>1871</v>
          </cell>
          <cell r="G42">
            <v>66.821428571428569</v>
          </cell>
          <cell r="H42">
            <v>2186</v>
          </cell>
          <cell r="I42">
            <v>70.516129032258064</v>
          </cell>
          <cell r="J42">
            <v>1815</v>
          </cell>
          <cell r="K42">
            <v>60.5</v>
          </cell>
          <cell r="L42">
            <v>2088</v>
          </cell>
          <cell r="M42">
            <v>67.354838709677423</v>
          </cell>
          <cell r="N42">
            <v>2255</v>
          </cell>
          <cell r="O42">
            <v>75.166666666666671</v>
          </cell>
          <cell r="P42">
            <v>2331</v>
          </cell>
          <cell r="Q42">
            <v>75.193548387096769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U43">
            <v>0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1911</v>
          </cell>
          <cell r="E44">
            <v>61.645161290322584</v>
          </cell>
          <cell r="F44">
            <v>1718</v>
          </cell>
          <cell r="G44">
            <v>61.357142857142854</v>
          </cell>
          <cell r="H44">
            <v>1928</v>
          </cell>
          <cell r="I44">
            <v>62.193548387096776</v>
          </cell>
          <cell r="J44">
            <v>2018</v>
          </cell>
          <cell r="K44">
            <v>67.266666666666666</v>
          </cell>
          <cell r="L44">
            <v>2291</v>
          </cell>
          <cell r="M44">
            <v>73.903225806451616</v>
          </cell>
          <cell r="N44">
            <v>2347</v>
          </cell>
          <cell r="O44">
            <v>78.233333333333334</v>
          </cell>
          <cell r="P44">
            <v>2765</v>
          </cell>
          <cell r="Q44">
            <v>89.193548387096769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U45">
            <v>0</v>
          </cell>
        </row>
        <row r="46">
          <cell r="A46" t="str">
            <v>TOTAL NUEVO</v>
          </cell>
          <cell r="D46">
            <v>34955</v>
          </cell>
          <cell r="E46">
            <v>1127.5806451612902</v>
          </cell>
          <cell r="F46">
            <v>32294</v>
          </cell>
          <cell r="G46">
            <v>1153.3571428571429</v>
          </cell>
          <cell r="H46">
            <v>37152</v>
          </cell>
          <cell r="I46">
            <v>1198.4516129032259</v>
          </cell>
          <cell r="J46">
            <v>35842</v>
          </cell>
          <cell r="K46">
            <v>1194.7333333333333</v>
          </cell>
          <cell r="L46">
            <v>40236</v>
          </cell>
          <cell r="M46">
            <v>1297.9354838709678</v>
          </cell>
          <cell r="N46">
            <v>45346</v>
          </cell>
          <cell r="O46">
            <v>1511.5333333333333</v>
          </cell>
          <cell r="P46">
            <v>46843</v>
          </cell>
          <cell r="Q46">
            <v>1511.0645161290322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14197</v>
          </cell>
          <cell r="E47">
            <v>457.96774193548384</v>
          </cell>
          <cell r="F47">
            <v>12681</v>
          </cell>
          <cell r="G47">
            <v>452.89285714285717</v>
          </cell>
          <cell r="H47">
            <v>13643</v>
          </cell>
          <cell r="I47">
            <v>440.09677419354841</v>
          </cell>
          <cell r="J47">
            <v>9776</v>
          </cell>
          <cell r="K47">
            <v>325.86666666666667</v>
          </cell>
          <cell r="L47">
            <v>7727</v>
          </cell>
          <cell r="M47">
            <v>249.25806451612902</v>
          </cell>
          <cell r="N47">
            <v>8485</v>
          </cell>
          <cell r="O47">
            <v>282.83333333333331</v>
          </cell>
          <cell r="P47">
            <v>10115</v>
          </cell>
          <cell r="Q47">
            <v>326.29032258064518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49152</v>
          </cell>
          <cell r="E48">
            <v>1585.5483870967741</v>
          </cell>
          <cell r="F48">
            <v>44975</v>
          </cell>
          <cell r="G48">
            <v>1606.25</v>
          </cell>
          <cell r="H48">
            <v>50795</v>
          </cell>
          <cell r="I48">
            <v>1638.5483870967741</v>
          </cell>
          <cell r="J48">
            <v>45618</v>
          </cell>
          <cell r="K48">
            <v>1520.6</v>
          </cell>
          <cell r="L48">
            <v>47963</v>
          </cell>
          <cell r="M48">
            <v>1547.1935483870968</v>
          </cell>
          <cell r="N48">
            <v>53831</v>
          </cell>
          <cell r="O48">
            <v>1794.3666666666666</v>
          </cell>
          <cell r="P48">
            <v>56958</v>
          </cell>
          <cell r="Q48">
            <v>1837.3548387096773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U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285</v>
          </cell>
          <cell r="E51">
            <v>9.193548387096774</v>
          </cell>
          <cell r="F51">
            <v>383</v>
          </cell>
          <cell r="G51">
            <v>13.678571428571429</v>
          </cell>
          <cell r="H51">
            <v>608</v>
          </cell>
          <cell r="I51">
            <v>19.612903225806452</v>
          </cell>
          <cell r="J51">
            <v>530</v>
          </cell>
          <cell r="K51">
            <v>17.666666666666668</v>
          </cell>
          <cell r="L51">
            <v>752</v>
          </cell>
          <cell r="M51">
            <v>24.258064516129032</v>
          </cell>
          <cell r="N51">
            <v>600</v>
          </cell>
          <cell r="O51">
            <v>20</v>
          </cell>
          <cell r="P51">
            <v>632</v>
          </cell>
          <cell r="Q51">
            <v>20.387096774193548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3079</v>
          </cell>
          <cell r="E52">
            <v>99.322580645161295</v>
          </cell>
          <cell r="F52">
            <v>1052</v>
          </cell>
          <cell r="G52">
            <v>37.571428571428569</v>
          </cell>
          <cell r="H52">
            <v>614</v>
          </cell>
          <cell r="I52">
            <v>19.806451612903224</v>
          </cell>
          <cell r="J52">
            <v>614</v>
          </cell>
          <cell r="K52">
            <v>20.466666666666665</v>
          </cell>
          <cell r="L52">
            <v>296</v>
          </cell>
          <cell r="M52">
            <v>9.5483870967741939</v>
          </cell>
          <cell r="N52">
            <v>400</v>
          </cell>
          <cell r="O52">
            <v>13.333333333333334</v>
          </cell>
          <cell r="P52">
            <v>909</v>
          </cell>
          <cell r="Q52">
            <v>29.322580645161292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3">
          <cell r="U53">
            <v>0</v>
          </cell>
        </row>
        <row r="54">
          <cell r="A54" t="str">
            <v>TOTAL VENTURES</v>
          </cell>
          <cell r="D54">
            <v>3364</v>
          </cell>
          <cell r="E54">
            <v>108.51612903225806</v>
          </cell>
          <cell r="F54">
            <v>1435</v>
          </cell>
          <cell r="G54">
            <v>51.25</v>
          </cell>
          <cell r="H54">
            <v>1222</v>
          </cell>
          <cell r="I54">
            <v>39.41935483870968</v>
          </cell>
          <cell r="J54">
            <v>1144</v>
          </cell>
          <cell r="K54">
            <v>38.133333333333333</v>
          </cell>
          <cell r="L54">
            <v>1048</v>
          </cell>
          <cell r="M54">
            <v>33.806451612903224</v>
          </cell>
          <cell r="N54">
            <v>1000</v>
          </cell>
          <cell r="O54">
            <v>33.333333333333336</v>
          </cell>
          <cell r="P54">
            <v>1541</v>
          </cell>
          <cell r="Q54">
            <v>49.70967741935484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8242</v>
          </cell>
          <cell r="E56">
            <v>265.87096774193549</v>
          </cell>
          <cell r="F56">
            <v>7638</v>
          </cell>
          <cell r="G56">
            <v>272.78571428571428</v>
          </cell>
          <cell r="H56">
            <v>8368</v>
          </cell>
          <cell r="I56">
            <v>269.93548387096774</v>
          </cell>
          <cell r="J56">
            <v>10025</v>
          </cell>
          <cell r="K56">
            <v>334.16666666666669</v>
          </cell>
          <cell r="L56">
            <v>9281</v>
          </cell>
          <cell r="M56">
            <v>299.38709677419354</v>
          </cell>
          <cell r="N56">
            <v>8776</v>
          </cell>
          <cell r="O56">
            <v>292.53333333333336</v>
          </cell>
          <cell r="P56">
            <v>8653</v>
          </cell>
          <cell r="Q56">
            <v>279.12903225806451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2590</v>
          </cell>
          <cell r="E57">
            <v>83.548387096774192</v>
          </cell>
          <cell r="F57">
            <v>1379</v>
          </cell>
          <cell r="G57">
            <v>49.25</v>
          </cell>
          <cell r="H57">
            <v>959</v>
          </cell>
          <cell r="I57">
            <v>30.93548387096774</v>
          </cell>
          <cell r="J57">
            <v>1248</v>
          </cell>
          <cell r="K57">
            <v>41.6</v>
          </cell>
          <cell r="L57">
            <v>1702</v>
          </cell>
          <cell r="M57">
            <v>54.903225806451616</v>
          </cell>
          <cell r="N57">
            <v>2423</v>
          </cell>
          <cell r="O57">
            <v>80.766666666666666</v>
          </cell>
          <cell r="P57">
            <v>2232</v>
          </cell>
          <cell r="Q57">
            <v>72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6107</v>
          </cell>
          <cell r="E58">
            <v>197</v>
          </cell>
          <cell r="F58">
            <v>6750</v>
          </cell>
          <cell r="G58">
            <v>241.07142857142858</v>
          </cell>
          <cell r="H58">
            <v>8999</v>
          </cell>
          <cell r="I58">
            <v>290.29032258064518</v>
          </cell>
          <cell r="J58">
            <v>8973</v>
          </cell>
          <cell r="K58">
            <v>299.10000000000002</v>
          </cell>
          <cell r="L58">
            <v>10171</v>
          </cell>
          <cell r="M58">
            <v>328.09677419354841</v>
          </cell>
          <cell r="N58">
            <v>9779</v>
          </cell>
          <cell r="O58">
            <v>325.96666666666664</v>
          </cell>
          <cell r="P58">
            <v>10013</v>
          </cell>
          <cell r="Q58">
            <v>323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102</v>
          </cell>
          <cell r="E59">
            <v>3.2903225806451615</v>
          </cell>
          <cell r="F59">
            <v>650</v>
          </cell>
          <cell r="G59">
            <v>23.214285714285715</v>
          </cell>
          <cell r="H59">
            <v>711</v>
          </cell>
          <cell r="I59">
            <v>22.93548387096774</v>
          </cell>
          <cell r="J59">
            <v>280</v>
          </cell>
          <cell r="K59">
            <v>9.3333333333333339</v>
          </cell>
          <cell r="L59">
            <v>407</v>
          </cell>
          <cell r="M59">
            <v>13.129032258064516</v>
          </cell>
          <cell r="N59">
            <v>324</v>
          </cell>
          <cell r="O59">
            <v>10.8</v>
          </cell>
          <cell r="P59">
            <v>341</v>
          </cell>
          <cell r="Q59">
            <v>11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D60">
            <v>10934</v>
          </cell>
          <cell r="E60">
            <v>352.70967741935482</v>
          </cell>
          <cell r="F60">
            <v>9667</v>
          </cell>
          <cell r="G60">
            <v>345.25</v>
          </cell>
          <cell r="H60">
            <v>10038</v>
          </cell>
          <cell r="I60">
            <v>323.80645161290323</v>
          </cell>
          <cell r="J60">
            <v>11553</v>
          </cell>
          <cell r="K60">
            <v>385.1</v>
          </cell>
          <cell r="L60">
            <v>11390</v>
          </cell>
          <cell r="M60">
            <v>367.41935483870969</v>
          </cell>
          <cell r="N60">
            <v>11523</v>
          </cell>
          <cell r="O60">
            <v>384.1</v>
          </cell>
          <cell r="P60">
            <v>11226</v>
          </cell>
          <cell r="Q60">
            <v>362.12903225806451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D61">
            <v>17041</v>
          </cell>
          <cell r="E61">
            <v>549.70967741935488</v>
          </cell>
          <cell r="F61">
            <v>16417</v>
          </cell>
          <cell r="G61">
            <v>586.32142857142856</v>
          </cell>
          <cell r="H61">
            <v>19037</v>
          </cell>
          <cell r="I61">
            <v>614.09677419354841</v>
          </cell>
          <cell r="J61">
            <v>20526</v>
          </cell>
          <cell r="K61">
            <v>684.2</v>
          </cell>
          <cell r="L61">
            <v>21561</v>
          </cell>
          <cell r="M61">
            <v>695.51612903225805</v>
          </cell>
          <cell r="N61">
            <v>21302</v>
          </cell>
          <cell r="O61">
            <v>710.06666666666672</v>
          </cell>
          <cell r="P61">
            <v>21239</v>
          </cell>
          <cell r="Q61">
            <v>685.12903225806451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2776</v>
          </cell>
          <cell r="E63">
            <v>89.548387096774192</v>
          </cell>
          <cell r="F63">
            <v>2776</v>
          </cell>
          <cell r="G63">
            <v>99.142857142857139</v>
          </cell>
          <cell r="H63">
            <v>2547</v>
          </cell>
          <cell r="I63">
            <v>82.161290322580641</v>
          </cell>
          <cell r="J63">
            <v>2257</v>
          </cell>
          <cell r="K63">
            <v>75.233333333333334</v>
          </cell>
          <cell r="L63">
            <v>2351</v>
          </cell>
          <cell r="M63">
            <v>75.838709677419359</v>
          </cell>
          <cell r="N63">
            <v>2324</v>
          </cell>
          <cell r="O63">
            <v>77.466666666666669</v>
          </cell>
          <cell r="P63">
            <v>2510</v>
          </cell>
          <cell r="Q63">
            <v>80.967741935483872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4154</v>
          </cell>
          <cell r="E64">
            <v>134</v>
          </cell>
          <cell r="F64">
            <v>3732</v>
          </cell>
          <cell r="G64">
            <v>133.28571428571428</v>
          </cell>
          <cell r="H64">
            <v>3949</v>
          </cell>
          <cell r="I64">
            <v>127.38709677419355</v>
          </cell>
          <cell r="J64">
            <v>3738</v>
          </cell>
          <cell r="K64">
            <v>124.6</v>
          </cell>
          <cell r="L64">
            <v>2344</v>
          </cell>
          <cell r="M64">
            <v>75.612903225806448</v>
          </cell>
          <cell r="N64">
            <v>1830</v>
          </cell>
          <cell r="O64">
            <v>61</v>
          </cell>
          <cell r="P64">
            <v>1890</v>
          </cell>
          <cell r="Q64">
            <v>60.967741935483872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U65">
            <v>0</v>
          </cell>
        </row>
        <row r="66">
          <cell r="A66" t="str">
            <v>TOTAL PEREZ</v>
          </cell>
          <cell r="D66">
            <v>6930</v>
          </cell>
          <cell r="E66">
            <v>223.54838709677421</v>
          </cell>
          <cell r="F66">
            <v>6508</v>
          </cell>
          <cell r="G66">
            <v>232.42857142857142</v>
          </cell>
          <cell r="H66">
            <v>6496</v>
          </cell>
          <cell r="I66">
            <v>209.54838709677421</v>
          </cell>
          <cell r="J66">
            <v>5995</v>
          </cell>
          <cell r="K66">
            <v>199.83333333333334</v>
          </cell>
          <cell r="L66">
            <v>4695</v>
          </cell>
          <cell r="M66">
            <v>151.45161290322579</v>
          </cell>
          <cell r="N66">
            <v>4154</v>
          </cell>
          <cell r="O66">
            <v>138.46666666666667</v>
          </cell>
          <cell r="P66">
            <v>4400</v>
          </cell>
          <cell r="Q66">
            <v>141.93548387096774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15858.7</v>
          </cell>
          <cell r="E68">
            <v>511.57096774193553</v>
          </cell>
          <cell r="F68">
            <v>14388</v>
          </cell>
          <cell r="G68">
            <v>513.85714285714289</v>
          </cell>
          <cell r="H68">
            <v>15827.3</v>
          </cell>
          <cell r="I68">
            <v>510.55806451612904</v>
          </cell>
          <cell r="J68">
            <v>15224.1</v>
          </cell>
          <cell r="K68">
            <v>507.47</v>
          </cell>
          <cell r="L68">
            <v>15781.8</v>
          </cell>
          <cell r="M68">
            <v>509.09032258064514</v>
          </cell>
          <cell r="N68">
            <v>15205.6</v>
          </cell>
          <cell r="O68">
            <v>506.85333333333335</v>
          </cell>
          <cell r="P68">
            <v>15057.2</v>
          </cell>
          <cell r="Q68">
            <v>485.7161290322581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AB68" t="e">
            <v>#REF!</v>
          </cell>
          <cell r="AC68" t="e">
            <v>#REF!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39939</v>
          </cell>
          <cell r="E69">
            <v>1288.3548387096773</v>
          </cell>
          <cell r="F69">
            <v>35837</v>
          </cell>
          <cell r="G69">
            <v>1279.8928571428571</v>
          </cell>
          <cell r="H69">
            <v>45549</v>
          </cell>
          <cell r="I69">
            <v>1469.3225806451612</v>
          </cell>
          <cell r="J69">
            <v>44033.8</v>
          </cell>
          <cell r="K69">
            <v>1467.7933333333335</v>
          </cell>
          <cell r="L69">
            <v>45679.8</v>
          </cell>
          <cell r="M69">
            <v>1473.5419354838712</v>
          </cell>
          <cell r="N69">
            <v>43646.8</v>
          </cell>
          <cell r="O69">
            <v>1454.8933333333334</v>
          </cell>
          <cell r="P69">
            <v>46323.1</v>
          </cell>
          <cell r="Q69">
            <v>1494.2935483870967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12401.8</v>
          </cell>
          <cell r="E70">
            <v>400.05806451612904</v>
          </cell>
          <cell r="F70">
            <v>11228</v>
          </cell>
          <cell r="G70">
            <v>401</v>
          </cell>
          <cell r="H70">
            <v>12300.9</v>
          </cell>
          <cell r="I70">
            <v>396.80322580645162</v>
          </cell>
          <cell r="J70">
            <v>11740.6</v>
          </cell>
          <cell r="K70">
            <v>391.35333333333335</v>
          </cell>
          <cell r="L70">
            <v>12202.3</v>
          </cell>
          <cell r="M70">
            <v>393.62258064516129</v>
          </cell>
          <cell r="N70">
            <v>11696</v>
          </cell>
          <cell r="O70">
            <v>389.86666666666667</v>
          </cell>
          <cell r="P70">
            <v>11863.7</v>
          </cell>
          <cell r="Q70">
            <v>382.70000000000005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AB70" t="e">
            <v>#REF!</v>
          </cell>
          <cell r="AC70" t="e">
            <v>#REF!</v>
          </cell>
        </row>
        <row r="71">
          <cell r="A71" t="str">
            <v>TOTAL PLUSPETROL</v>
          </cell>
          <cell r="D71">
            <v>68199.5</v>
          </cell>
          <cell r="E71">
            <v>2199.983870967742</v>
          </cell>
          <cell r="F71">
            <v>61453</v>
          </cell>
          <cell r="G71">
            <v>2194.75</v>
          </cell>
          <cell r="H71">
            <v>73677.2</v>
          </cell>
          <cell r="I71">
            <v>2376.6838709677418</v>
          </cell>
          <cell r="J71">
            <v>70998.5</v>
          </cell>
          <cell r="K71">
            <v>2366.6166666666668</v>
          </cell>
          <cell r="L71">
            <v>73663.900000000009</v>
          </cell>
          <cell r="M71">
            <v>2376.2548387096776</v>
          </cell>
          <cell r="N71">
            <v>70548.399999999994</v>
          </cell>
          <cell r="O71">
            <v>2351.6133333333332</v>
          </cell>
          <cell r="P71">
            <v>73244</v>
          </cell>
          <cell r="Q71">
            <v>2362.7096774193546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92</v>
          </cell>
          <cell r="E73">
            <v>2.967741935483871</v>
          </cell>
          <cell r="F73">
            <v>87</v>
          </cell>
          <cell r="G73">
            <v>3.1071428571428572</v>
          </cell>
          <cell r="H73">
            <v>106</v>
          </cell>
          <cell r="I73">
            <v>3.4193548387096775</v>
          </cell>
          <cell r="J73">
            <v>106</v>
          </cell>
          <cell r="K73">
            <v>3.5333333333333332</v>
          </cell>
          <cell r="L73">
            <v>170</v>
          </cell>
          <cell r="M73">
            <v>5.4838709677419351</v>
          </cell>
          <cell r="N73">
            <v>165</v>
          </cell>
          <cell r="O73">
            <v>5.5</v>
          </cell>
          <cell r="P73">
            <v>26</v>
          </cell>
          <cell r="Q73">
            <v>0.83870967741935487</v>
          </cell>
          <cell r="AB73">
            <v>752</v>
          </cell>
          <cell r="AC73">
            <v>2.2514970059880239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2300</v>
          </cell>
          <cell r="O74">
            <v>76.666666666666671</v>
          </cell>
          <cell r="P74">
            <v>3761</v>
          </cell>
          <cell r="Q74">
            <v>121.3225806451613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D75">
            <v>92</v>
          </cell>
          <cell r="E75">
            <v>2.967741935483871</v>
          </cell>
          <cell r="F75">
            <v>87</v>
          </cell>
          <cell r="G75">
            <v>3.1071428571428572</v>
          </cell>
          <cell r="H75">
            <v>106</v>
          </cell>
          <cell r="I75">
            <v>3.4193548387096775</v>
          </cell>
          <cell r="J75">
            <v>106</v>
          </cell>
          <cell r="K75">
            <v>3.5333333333333332</v>
          </cell>
          <cell r="L75">
            <v>170</v>
          </cell>
          <cell r="M75">
            <v>5.4838709677419351</v>
          </cell>
          <cell r="N75">
            <v>2465</v>
          </cell>
          <cell r="O75">
            <v>82.166666666666671</v>
          </cell>
          <cell r="P75">
            <v>3787</v>
          </cell>
          <cell r="Q75">
            <v>122.16129032258064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268</v>
          </cell>
          <cell r="E77">
            <v>8.6451612903225801</v>
          </cell>
          <cell r="F77">
            <v>13</v>
          </cell>
          <cell r="G77">
            <v>0.4642857142857143</v>
          </cell>
          <cell r="H77">
            <v>287</v>
          </cell>
          <cell r="I77">
            <v>9.258064516129032</v>
          </cell>
          <cell r="J77">
            <v>782</v>
          </cell>
          <cell r="K77">
            <v>26.066666666666666</v>
          </cell>
          <cell r="L77">
            <v>619</v>
          </cell>
          <cell r="M77">
            <v>19.967741935483872</v>
          </cell>
          <cell r="N77">
            <v>51</v>
          </cell>
          <cell r="O77">
            <v>1.7</v>
          </cell>
          <cell r="P77">
            <v>216</v>
          </cell>
          <cell r="Q77">
            <v>6.967741935483871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4131</v>
          </cell>
          <cell r="E78">
            <v>133.25806451612902</v>
          </cell>
          <cell r="F78">
            <v>4161</v>
          </cell>
          <cell r="G78">
            <v>148.60714285714286</v>
          </cell>
          <cell r="H78">
            <v>4576</v>
          </cell>
          <cell r="I78">
            <v>147.61290322580646</v>
          </cell>
          <cell r="J78">
            <v>7987</v>
          </cell>
          <cell r="K78">
            <v>266.23333333333335</v>
          </cell>
          <cell r="L78">
            <v>4527</v>
          </cell>
          <cell r="M78">
            <v>146.03225806451613</v>
          </cell>
          <cell r="N78">
            <v>4888</v>
          </cell>
          <cell r="O78">
            <v>162.93333333333334</v>
          </cell>
          <cell r="P78">
            <v>4887</v>
          </cell>
          <cell r="Q78">
            <v>157.64516129032259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1013</v>
          </cell>
          <cell r="E79">
            <v>32.677419354838712</v>
          </cell>
          <cell r="F79">
            <v>980</v>
          </cell>
          <cell r="G79">
            <v>35</v>
          </cell>
          <cell r="H79">
            <v>1161</v>
          </cell>
          <cell r="I79">
            <v>37.451612903225808</v>
          </cell>
          <cell r="J79">
            <v>2026</v>
          </cell>
          <cell r="K79">
            <v>67.533333333333331</v>
          </cell>
          <cell r="L79">
            <v>1209</v>
          </cell>
          <cell r="M79">
            <v>39</v>
          </cell>
          <cell r="N79">
            <v>1237</v>
          </cell>
          <cell r="O79">
            <v>41.233333333333334</v>
          </cell>
          <cell r="P79">
            <v>1309</v>
          </cell>
          <cell r="Q79">
            <v>42.225806451612904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5412</v>
          </cell>
          <cell r="E80">
            <v>174.58064516129033</v>
          </cell>
          <cell r="F80">
            <v>5154</v>
          </cell>
          <cell r="G80">
            <v>184.07142857142858</v>
          </cell>
          <cell r="H80">
            <v>6024</v>
          </cell>
          <cell r="I80">
            <v>194.32258064516128</v>
          </cell>
          <cell r="J80">
            <v>10795</v>
          </cell>
          <cell r="K80">
            <v>359.83333333333331</v>
          </cell>
          <cell r="L80">
            <v>6355</v>
          </cell>
          <cell r="M80">
            <v>205</v>
          </cell>
          <cell r="N80">
            <v>6176</v>
          </cell>
          <cell r="O80">
            <v>205.86666666666667</v>
          </cell>
          <cell r="P80">
            <v>6412</v>
          </cell>
          <cell r="Q80">
            <v>206.83870967741936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124</v>
          </cell>
          <cell r="E82">
            <v>4</v>
          </cell>
          <cell r="F82">
            <v>112</v>
          </cell>
          <cell r="G82">
            <v>4</v>
          </cell>
          <cell r="H82">
            <v>124</v>
          </cell>
          <cell r="I82">
            <v>4</v>
          </cell>
          <cell r="J82">
            <v>120</v>
          </cell>
          <cell r="K82">
            <v>4</v>
          </cell>
          <cell r="L82">
            <v>124</v>
          </cell>
          <cell r="M82">
            <v>4</v>
          </cell>
          <cell r="N82">
            <v>120</v>
          </cell>
          <cell r="O82">
            <v>4</v>
          </cell>
          <cell r="P82">
            <v>124</v>
          </cell>
          <cell r="Q82">
            <v>4</v>
          </cell>
          <cell r="R82" t="e">
            <v>#REF!</v>
          </cell>
          <cell r="S82" t="e">
            <v>#REF!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0</v>
          </cell>
          <cell r="U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9300</v>
          </cell>
          <cell r="E84">
            <v>300</v>
          </cell>
          <cell r="F84">
            <v>8400</v>
          </cell>
          <cell r="G84">
            <v>300</v>
          </cell>
          <cell r="H84">
            <v>9300</v>
          </cell>
          <cell r="I84">
            <v>300</v>
          </cell>
          <cell r="J84">
            <v>9000</v>
          </cell>
          <cell r="K84">
            <v>300</v>
          </cell>
          <cell r="L84">
            <v>9300</v>
          </cell>
          <cell r="M84">
            <v>300</v>
          </cell>
          <cell r="N84">
            <v>9000</v>
          </cell>
          <cell r="O84">
            <v>300</v>
          </cell>
          <cell r="P84">
            <v>9300</v>
          </cell>
          <cell r="Q84">
            <v>300</v>
          </cell>
          <cell r="R84" t="e">
            <v>#REF!</v>
          </cell>
          <cell r="S84" t="e">
            <v>#REF!</v>
          </cell>
          <cell r="AB84" t="e">
            <v>#REF!</v>
          </cell>
          <cell r="AC84" t="e">
            <v>#REF!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2479</v>
          </cell>
          <cell r="E85">
            <v>79.967741935483872</v>
          </cell>
          <cell r="F85">
            <v>2049</v>
          </cell>
          <cell r="G85">
            <v>73.178571428571431</v>
          </cell>
          <cell r="H85">
            <v>2367</v>
          </cell>
          <cell r="I85">
            <v>76.354838709677423</v>
          </cell>
          <cell r="J85">
            <v>2194</v>
          </cell>
          <cell r="K85">
            <v>73.13333333333334</v>
          </cell>
          <cell r="L85">
            <v>2208</v>
          </cell>
          <cell r="M85">
            <v>71.225806451612897</v>
          </cell>
          <cell r="N85">
            <v>2199</v>
          </cell>
          <cell r="O85">
            <v>73.3</v>
          </cell>
          <cell r="P85">
            <v>631</v>
          </cell>
          <cell r="Q85">
            <v>20.35483870967742</v>
          </cell>
          <cell r="R85" t="e">
            <v>#REF!</v>
          </cell>
          <cell r="S85" t="e">
            <v>#REF!</v>
          </cell>
          <cell r="AB85" t="e">
            <v>#REF!</v>
          </cell>
          <cell r="AC85" t="e">
            <v>#REF!</v>
          </cell>
        </row>
        <row r="86">
          <cell r="A86" t="str">
            <v>TOTAL MENORES</v>
          </cell>
          <cell r="D86">
            <v>11903</v>
          </cell>
          <cell r="E86">
            <v>383.96774193548384</v>
          </cell>
          <cell r="F86">
            <v>10561</v>
          </cell>
          <cell r="G86">
            <v>377.17857142857144</v>
          </cell>
          <cell r="H86">
            <v>11791</v>
          </cell>
          <cell r="I86">
            <v>380.35483870967744</v>
          </cell>
          <cell r="J86">
            <v>11314</v>
          </cell>
          <cell r="K86">
            <v>377.13333333333333</v>
          </cell>
          <cell r="L86">
            <v>11632</v>
          </cell>
          <cell r="M86">
            <v>375.22580645161293</v>
          </cell>
          <cell r="N86">
            <v>11319</v>
          </cell>
          <cell r="O86">
            <v>377.3</v>
          </cell>
          <cell r="P86">
            <v>10055</v>
          </cell>
          <cell r="Q86">
            <v>324.35483870967744</v>
          </cell>
          <cell r="R86" t="e">
            <v>#REF!</v>
          </cell>
          <cell r="S86" t="e">
            <v>#REF!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D87">
            <v>74893</v>
          </cell>
          <cell r="E87">
            <v>2415.9032258064517</v>
          </cell>
          <cell r="F87">
            <v>69211</v>
          </cell>
          <cell r="G87">
            <v>2471.8214285714284</v>
          </cell>
          <cell r="H87">
            <v>78510.766412752404</v>
          </cell>
          <cell r="I87">
            <v>2532.6053681533035</v>
          </cell>
          <cell r="J87">
            <v>82156.530556425074</v>
          </cell>
          <cell r="K87">
            <v>2738.5510185475027</v>
          </cell>
          <cell r="L87">
            <v>89218</v>
          </cell>
          <cell r="M87">
            <v>2878</v>
          </cell>
          <cell r="N87">
            <v>93197</v>
          </cell>
          <cell r="O87">
            <v>3106.5666666666666</v>
          </cell>
          <cell r="P87">
            <v>101947</v>
          </cell>
          <cell r="Q87">
            <v>3288.6129032258068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148914.5</v>
          </cell>
          <cell r="E88">
            <v>4803.6935483870966</v>
          </cell>
          <cell r="F88">
            <v>132040</v>
          </cell>
          <cell r="G88">
            <v>4715.7142857142853</v>
          </cell>
          <cell r="H88">
            <v>150696.43358724759</v>
          </cell>
          <cell r="I88">
            <v>4861.1752770079866</v>
          </cell>
          <cell r="J88">
            <v>147130.96944357493</v>
          </cell>
          <cell r="K88">
            <v>4904.3656481191638</v>
          </cell>
          <cell r="L88">
            <v>149312.90000000002</v>
          </cell>
          <cell r="M88">
            <v>4816.5451612903234</v>
          </cell>
          <cell r="N88">
            <v>149218.4</v>
          </cell>
          <cell r="O88">
            <v>4973.9466666666667</v>
          </cell>
          <cell r="P88">
            <v>153611</v>
          </cell>
          <cell r="Q88">
            <v>4955.1935483870957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223807.5</v>
          </cell>
          <cell r="E89">
            <v>7219.5967741935483</v>
          </cell>
          <cell r="F89">
            <v>201251</v>
          </cell>
          <cell r="G89">
            <v>7187.5357142857147</v>
          </cell>
          <cell r="H89">
            <v>229207.2</v>
          </cell>
          <cell r="I89">
            <v>7393.7806451612905</v>
          </cell>
          <cell r="J89">
            <v>229287.5</v>
          </cell>
          <cell r="K89">
            <v>7642.9166666666661</v>
          </cell>
          <cell r="L89">
            <v>238530.90000000002</v>
          </cell>
          <cell r="M89">
            <v>7694.5451612903234</v>
          </cell>
          <cell r="N89">
            <v>242415.4</v>
          </cell>
          <cell r="O89">
            <v>8080.5133333333333</v>
          </cell>
          <cell r="P89">
            <v>255558</v>
          </cell>
          <cell r="Q89">
            <v>8243.8064516129016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29"/>
      <sheetData sheetId="30"/>
      <sheetData sheetId="31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2644</v>
          </cell>
          <cell r="E10">
            <v>85.290322580645167</v>
          </cell>
          <cell r="F10">
            <v>1731</v>
          </cell>
          <cell r="G10">
            <v>61.821428571428569</v>
          </cell>
          <cell r="H10">
            <v>1378</v>
          </cell>
          <cell r="I10">
            <v>44.451612903225808</v>
          </cell>
          <cell r="J10">
            <v>553</v>
          </cell>
          <cell r="K10">
            <v>18.433333333333334</v>
          </cell>
          <cell r="L10">
            <v>373</v>
          </cell>
          <cell r="M10">
            <v>12.03225806451613</v>
          </cell>
          <cell r="AB10">
            <v>6679</v>
          </cell>
          <cell r="AC10">
            <v>19.99700598802395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7523</v>
          </cell>
          <cell r="E11">
            <v>242.67741935483872</v>
          </cell>
          <cell r="F11">
            <v>8354</v>
          </cell>
          <cell r="G11">
            <v>298.35714285714283</v>
          </cell>
          <cell r="H11">
            <v>8193</v>
          </cell>
          <cell r="I11">
            <v>264.29032258064518</v>
          </cell>
          <cell r="J11">
            <v>6572</v>
          </cell>
          <cell r="K11">
            <v>219.06666666666666</v>
          </cell>
          <cell r="L11">
            <v>8615</v>
          </cell>
          <cell r="M11">
            <v>277.90322580645159</v>
          </cell>
          <cell r="N11">
            <v>7754</v>
          </cell>
          <cell r="O11">
            <v>258.46666666666664</v>
          </cell>
          <cell r="P11">
            <v>8745</v>
          </cell>
          <cell r="Q11">
            <v>282.09677419354841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6596</v>
          </cell>
          <cell r="E12">
            <v>212.7741935483871</v>
          </cell>
          <cell r="F12">
            <v>5180</v>
          </cell>
          <cell r="G12">
            <v>185</v>
          </cell>
          <cell r="H12">
            <v>5644</v>
          </cell>
          <cell r="I12">
            <v>182.06451612903226</v>
          </cell>
          <cell r="J12">
            <v>5865</v>
          </cell>
          <cell r="K12">
            <v>195.5</v>
          </cell>
          <cell r="L12">
            <v>5137</v>
          </cell>
          <cell r="M12">
            <v>165.70967741935485</v>
          </cell>
          <cell r="N12">
            <v>4695</v>
          </cell>
          <cell r="O12">
            <v>156.5</v>
          </cell>
          <cell r="P12">
            <v>5018</v>
          </cell>
          <cell r="Q12">
            <v>161.87096774193549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352</v>
          </cell>
          <cell r="E13">
            <v>11.35483870967742</v>
          </cell>
          <cell r="F13">
            <v>197</v>
          </cell>
          <cell r="G13">
            <v>7.0357142857142856</v>
          </cell>
          <cell r="H13">
            <v>33</v>
          </cell>
          <cell r="I13">
            <v>1.064516129032258</v>
          </cell>
          <cell r="P13">
            <v>142</v>
          </cell>
          <cell r="Q13">
            <v>4.580645161290323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AB13" t="e">
            <v>#REF!</v>
          </cell>
          <cell r="AC13" t="e">
            <v>#REF!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1323</v>
          </cell>
          <cell r="E14">
            <v>42.677419354838712</v>
          </cell>
          <cell r="F14">
            <v>723</v>
          </cell>
          <cell r="G14">
            <v>25.821428571428573</v>
          </cell>
          <cell r="H14">
            <v>659</v>
          </cell>
          <cell r="I14">
            <v>21.258064516129032</v>
          </cell>
          <cell r="J14">
            <v>1523</v>
          </cell>
          <cell r="K14">
            <v>50.766666666666666</v>
          </cell>
          <cell r="L14">
            <v>738</v>
          </cell>
          <cell r="M14">
            <v>23.806451612903224</v>
          </cell>
          <cell r="N14">
            <v>1213</v>
          </cell>
          <cell r="O14">
            <v>40.43333333333333</v>
          </cell>
          <cell r="P14">
            <v>692</v>
          </cell>
          <cell r="Q14">
            <v>22.322580645161292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AB14" t="e">
            <v>#REF!</v>
          </cell>
          <cell r="AC14" t="e">
            <v>#REF!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22735</v>
          </cell>
          <cell r="E15">
            <v>733.38709677419354</v>
          </cell>
          <cell r="F15">
            <v>22399</v>
          </cell>
          <cell r="G15">
            <v>799.96428571428567</v>
          </cell>
          <cell r="H15">
            <v>22297</v>
          </cell>
          <cell r="I15">
            <v>719.25806451612902</v>
          </cell>
          <cell r="J15">
            <v>19301</v>
          </cell>
          <cell r="K15">
            <v>643.36666666666667</v>
          </cell>
          <cell r="L15">
            <v>22785</v>
          </cell>
          <cell r="M15">
            <v>735</v>
          </cell>
          <cell r="N15">
            <v>21788</v>
          </cell>
          <cell r="O15">
            <v>726.26666666666665</v>
          </cell>
          <cell r="P15">
            <v>26373</v>
          </cell>
          <cell r="Q15">
            <v>850.74193548387098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89</v>
          </cell>
          <cell r="Q16">
            <v>2.870967741935484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59390</v>
          </cell>
          <cell r="E17">
            <v>1915.8064516129032</v>
          </cell>
          <cell r="F17">
            <v>29864</v>
          </cell>
          <cell r="G17">
            <v>1066.5714285714287</v>
          </cell>
          <cell r="H17">
            <v>58679.7391428302</v>
          </cell>
          <cell r="I17">
            <v>1892.8948110590386</v>
          </cell>
          <cell r="J17">
            <v>53759.198375403823</v>
          </cell>
          <cell r="K17">
            <v>1791.9732791801275</v>
          </cell>
          <cell r="L17">
            <v>58285</v>
          </cell>
          <cell r="M17">
            <v>1880.1612903225807</v>
          </cell>
          <cell r="N17">
            <v>32195</v>
          </cell>
          <cell r="O17">
            <v>1073.1666666666667</v>
          </cell>
          <cell r="P17">
            <v>35266</v>
          </cell>
          <cell r="Q17">
            <v>1137.6129032258063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G18">
            <v>0</v>
          </cell>
          <cell r="H18">
            <v>1726.2608571698001</v>
          </cell>
          <cell r="I18">
            <v>55.685834102251619</v>
          </cell>
          <cell r="J18">
            <v>3326.8016245961771</v>
          </cell>
          <cell r="K18">
            <v>110.89338748653924</v>
          </cell>
          <cell r="L18">
            <v>1073</v>
          </cell>
          <cell r="M18">
            <v>34.612903225806448</v>
          </cell>
          <cell r="N18">
            <v>621</v>
          </cell>
          <cell r="O18">
            <v>20.7</v>
          </cell>
          <cell r="P18">
            <v>768</v>
          </cell>
          <cell r="Q18">
            <v>24.774193548387096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54090</v>
          </cell>
          <cell r="E20">
            <v>1744.8387096774193</v>
          </cell>
          <cell r="F20">
            <v>48214</v>
          </cell>
          <cell r="G20">
            <v>1721.9285714285713</v>
          </cell>
          <cell r="H20">
            <v>51876</v>
          </cell>
          <cell r="I20">
            <v>1673.4193548387098</v>
          </cell>
          <cell r="J20">
            <v>48150</v>
          </cell>
          <cell r="K20">
            <v>1605</v>
          </cell>
          <cell r="L20">
            <v>50901</v>
          </cell>
          <cell r="M20">
            <v>1641.9677419354839</v>
          </cell>
          <cell r="N20">
            <v>41984</v>
          </cell>
          <cell r="O20">
            <v>1399.4666666666667</v>
          </cell>
          <cell r="P20">
            <v>46507</v>
          </cell>
          <cell r="Q20">
            <v>1500.2258064516129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11030</v>
          </cell>
          <cell r="E22">
            <v>355.80645161290323</v>
          </cell>
          <cell r="F22">
            <v>13423</v>
          </cell>
          <cell r="G22">
            <v>479.39285714285717</v>
          </cell>
          <cell r="H22">
            <v>22986</v>
          </cell>
          <cell r="I22">
            <v>741.48387096774195</v>
          </cell>
          <cell r="J22">
            <v>34113</v>
          </cell>
          <cell r="K22">
            <v>1137.0999999999999</v>
          </cell>
          <cell r="L22">
            <v>56527</v>
          </cell>
          <cell r="M22">
            <v>1823.4516129032259</v>
          </cell>
          <cell r="N22">
            <v>86122</v>
          </cell>
          <cell r="O22">
            <v>2870.7333333333331</v>
          </cell>
          <cell r="P22">
            <v>86680</v>
          </cell>
          <cell r="Q22">
            <v>2796.1290322580644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132531</v>
          </cell>
          <cell r="E23">
            <v>4275.1935483870966</v>
          </cell>
          <cell r="F23">
            <v>119683</v>
          </cell>
          <cell r="G23">
            <v>4274.3928571428569</v>
          </cell>
          <cell r="H23">
            <v>136909</v>
          </cell>
          <cell r="I23">
            <v>4416.4193548387093</v>
          </cell>
          <cell r="J23">
            <v>124681</v>
          </cell>
          <cell r="K23">
            <v>4156.0333333333338</v>
          </cell>
          <cell r="L23">
            <v>134726</v>
          </cell>
          <cell r="M23">
            <v>4346</v>
          </cell>
          <cell r="N23">
            <v>118832</v>
          </cell>
          <cell r="O23">
            <v>3961.0666666666666</v>
          </cell>
          <cell r="P23">
            <v>124519</v>
          </cell>
          <cell r="Q23">
            <v>4016.7419354838707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5913.8245614035086</v>
          </cell>
          <cell r="E25">
            <v>190.76853423882287</v>
          </cell>
          <cell r="F25">
            <v>5556.9621925296078</v>
          </cell>
          <cell r="G25">
            <v>198.46293544748599</v>
          </cell>
          <cell r="H25">
            <v>6749.7040210031782</v>
          </cell>
          <cell r="I25">
            <v>217.73238777429609</v>
          </cell>
          <cell r="J25">
            <v>5573.4608807182558</v>
          </cell>
          <cell r="K25">
            <v>185.78202935727521</v>
          </cell>
          <cell r="L25">
            <v>7527</v>
          </cell>
          <cell r="M25">
            <v>242.80645161290323</v>
          </cell>
          <cell r="N25">
            <v>6069</v>
          </cell>
          <cell r="O25">
            <v>202.3</v>
          </cell>
          <cell r="P25">
            <v>9645</v>
          </cell>
          <cell r="Q25">
            <v>311.12903225806451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1185</v>
          </cell>
          <cell r="E26">
            <v>38.225806451612904</v>
          </cell>
          <cell r="F26">
            <v>1096.0378074703922</v>
          </cell>
          <cell r="G26">
            <v>39.144207409656865</v>
          </cell>
          <cell r="H26">
            <v>1332.2959789968218</v>
          </cell>
          <cell r="I26">
            <v>42.977289645058768</v>
          </cell>
          <cell r="J26">
            <v>513.53911928174421</v>
          </cell>
          <cell r="K26">
            <v>17.117970642724806</v>
          </cell>
          <cell r="L26">
            <v>376</v>
          </cell>
          <cell r="M26">
            <v>12.129032258064516</v>
          </cell>
          <cell r="N26">
            <v>190</v>
          </cell>
          <cell r="O26">
            <v>6.333333333333333</v>
          </cell>
          <cell r="P26">
            <v>699</v>
          </cell>
          <cell r="Q26">
            <v>22.548387096774192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53388</v>
          </cell>
          <cell r="E27">
            <v>1722.1935483870968</v>
          </cell>
          <cell r="F27">
            <v>53103.037807470391</v>
          </cell>
          <cell r="G27">
            <v>1896.537064552514</v>
          </cell>
          <cell r="H27">
            <v>64248.556836166623</v>
          </cell>
          <cell r="I27">
            <v>2072.5340914892458</v>
          </cell>
          <cell r="J27">
            <v>71767.340743877925</v>
          </cell>
          <cell r="K27">
            <v>2392.2446914625975</v>
          </cell>
          <cell r="L27">
            <v>95624</v>
          </cell>
          <cell r="M27">
            <v>3084.6451612903224</v>
          </cell>
          <cell r="N27">
            <v>122383</v>
          </cell>
          <cell r="O27">
            <v>4079.4333333333334</v>
          </cell>
          <cell r="P27">
            <v>129206</v>
          </cell>
          <cell r="Q27">
            <v>4167.9354838709678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251924.82456140351</v>
          </cell>
          <cell r="E28">
            <v>8126.6072439162426</v>
          </cell>
          <cell r="F28">
            <v>203317.96219252961</v>
          </cell>
          <cell r="G28">
            <v>7261.3557925903433</v>
          </cell>
          <cell r="H28">
            <v>254214.44316383338</v>
          </cell>
          <cell r="I28">
            <v>8200.4659085107542</v>
          </cell>
          <cell r="J28">
            <v>232163.65925612208</v>
          </cell>
          <cell r="K28">
            <v>7738.7886418707358</v>
          </cell>
          <cell r="L28">
            <v>251439</v>
          </cell>
          <cell r="M28">
            <v>8110.9354838709678</v>
          </cell>
          <cell r="N28">
            <v>199080</v>
          </cell>
          <cell r="O28">
            <v>6636</v>
          </cell>
          <cell r="P28">
            <v>215937</v>
          </cell>
          <cell r="Q28">
            <v>6965.7096774193551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305312.82456140348</v>
          </cell>
          <cell r="E29">
            <v>9848.8007923033383</v>
          </cell>
          <cell r="F29">
            <v>256421</v>
          </cell>
          <cell r="G29">
            <v>9157.8928571428569</v>
          </cell>
          <cell r="H29">
            <v>318463</v>
          </cell>
          <cell r="I29">
            <v>10273</v>
          </cell>
          <cell r="J29">
            <v>303931</v>
          </cell>
          <cell r="K29">
            <v>10131.033333333333</v>
          </cell>
          <cell r="L29">
            <v>347063</v>
          </cell>
          <cell r="M29">
            <v>11195.58064516129</v>
          </cell>
          <cell r="N29">
            <v>321463</v>
          </cell>
          <cell r="O29">
            <v>10715.433333333332</v>
          </cell>
          <cell r="P29">
            <v>345143</v>
          </cell>
          <cell r="Q29">
            <v>11133.645161290322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279</v>
          </cell>
          <cell r="E32">
            <v>9</v>
          </cell>
          <cell r="F32">
            <v>259</v>
          </cell>
          <cell r="G32">
            <v>9.25</v>
          </cell>
          <cell r="H32">
            <v>350</v>
          </cell>
          <cell r="I32">
            <v>11.290322580645162</v>
          </cell>
          <cell r="L32">
            <v>886</v>
          </cell>
          <cell r="M32">
            <v>28.580645161290324</v>
          </cell>
          <cell r="AB32">
            <v>1774</v>
          </cell>
          <cell r="AC32">
            <v>5.3113772455089823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128099</v>
          </cell>
          <cell r="E33">
            <v>4132.2258064516127</v>
          </cell>
          <cell r="F33">
            <v>120334</v>
          </cell>
          <cell r="G33">
            <v>4297.6428571428569</v>
          </cell>
          <cell r="H33">
            <v>130973</v>
          </cell>
          <cell r="I33">
            <v>4224.9354838709678</v>
          </cell>
          <cell r="J33">
            <v>120084</v>
          </cell>
          <cell r="K33">
            <v>4002.8</v>
          </cell>
          <cell r="L33">
            <v>130865</v>
          </cell>
          <cell r="M33">
            <v>4221.4516129032254</v>
          </cell>
          <cell r="N33">
            <v>123984</v>
          </cell>
          <cell r="O33">
            <v>4132.8</v>
          </cell>
          <cell r="P33">
            <v>125519</v>
          </cell>
          <cell r="Q33">
            <v>4049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11361</v>
          </cell>
          <cell r="I34">
            <v>366.48387096774195</v>
          </cell>
          <cell r="J34">
            <v>11844</v>
          </cell>
          <cell r="K34">
            <v>394.8</v>
          </cell>
          <cell r="L34">
            <v>9813</v>
          </cell>
          <cell r="M34">
            <v>316.54838709677421</v>
          </cell>
          <cell r="N34">
            <v>8788</v>
          </cell>
          <cell r="O34">
            <v>292.93333333333334</v>
          </cell>
          <cell r="P34">
            <v>8793</v>
          </cell>
          <cell r="Q34">
            <v>283.64516129032256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M35">
            <v>0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834</v>
          </cell>
          <cell r="E36">
            <v>26.903225806451612</v>
          </cell>
          <cell r="F36">
            <v>1542</v>
          </cell>
          <cell r="G36">
            <v>55.071428571428569</v>
          </cell>
          <cell r="H36">
            <v>735</v>
          </cell>
          <cell r="I36">
            <v>23.70967741935484</v>
          </cell>
          <cell r="J36">
            <v>1086</v>
          </cell>
          <cell r="K36">
            <v>36.200000000000003</v>
          </cell>
          <cell r="L36">
            <v>381</v>
          </cell>
          <cell r="M36">
            <v>12.290322580645162</v>
          </cell>
          <cell r="AB36">
            <v>4578</v>
          </cell>
          <cell r="AC36">
            <v>13.706586826347305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1270</v>
          </cell>
          <cell r="E37">
            <v>40.967741935483872</v>
          </cell>
          <cell r="F37">
            <v>1053</v>
          </cell>
          <cell r="G37">
            <v>37.607142857142854</v>
          </cell>
          <cell r="H37">
            <v>1557</v>
          </cell>
          <cell r="I37">
            <v>50.225806451612904</v>
          </cell>
          <cell r="J37">
            <v>814</v>
          </cell>
          <cell r="K37">
            <v>27.133333333333333</v>
          </cell>
          <cell r="L37">
            <v>957</v>
          </cell>
          <cell r="M37">
            <v>30.870967741935484</v>
          </cell>
          <cell r="N37">
            <v>983</v>
          </cell>
          <cell r="O37">
            <v>32.766666666666666</v>
          </cell>
          <cell r="P37">
            <v>1912</v>
          </cell>
          <cell r="Q37">
            <v>61.677419354838712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3421</v>
          </cell>
          <cell r="E38">
            <v>110.35483870967742</v>
          </cell>
          <cell r="F38">
            <v>3287</v>
          </cell>
          <cell r="G38">
            <v>117.39285714285714</v>
          </cell>
          <cell r="H38">
            <v>3875</v>
          </cell>
          <cell r="I38">
            <v>125</v>
          </cell>
          <cell r="J38">
            <v>2833</v>
          </cell>
          <cell r="K38">
            <v>94.433333333333337</v>
          </cell>
          <cell r="L38">
            <v>3901</v>
          </cell>
          <cell r="M38">
            <v>125.83870967741936</v>
          </cell>
          <cell r="N38">
            <v>3736</v>
          </cell>
          <cell r="O38">
            <v>124.53333333333333</v>
          </cell>
          <cell r="P38">
            <v>3716</v>
          </cell>
          <cell r="Q38">
            <v>119.87096774193549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44495</v>
          </cell>
          <cell r="E39">
            <v>1435.3225806451612</v>
          </cell>
          <cell r="F39">
            <v>48493</v>
          </cell>
          <cell r="G39">
            <v>1731.8928571428571</v>
          </cell>
          <cell r="H39">
            <v>57625</v>
          </cell>
          <cell r="I39">
            <v>1858.8709677419354</v>
          </cell>
          <cell r="J39">
            <v>56363</v>
          </cell>
          <cell r="K39">
            <v>1878.7666666666667</v>
          </cell>
          <cell r="L39">
            <v>82828</v>
          </cell>
          <cell r="M39">
            <v>2671.8709677419356</v>
          </cell>
          <cell r="N39">
            <v>94874</v>
          </cell>
          <cell r="O39">
            <v>3162.4666666666667</v>
          </cell>
          <cell r="P39">
            <v>92621</v>
          </cell>
          <cell r="Q39">
            <v>2987.7741935483873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570</v>
          </cell>
          <cell r="E40">
            <v>18.387096774193548</v>
          </cell>
          <cell r="F40">
            <v>589</v>
          </cell>
          <cell r="G40">
            <v>21.035714285714285</v>
          </cell>
          <cell r="H40">
            <v>759</v>
          </cell>
          <cell r="I40">
            <v>24.483870967741936</v>
          </cell>
          <cell r="J40">
            <v>573</v>
          </cell>
          <cell r="K40">
            <v>19.100000000000001</v>
          </cell>
          <cell r="L40">
            <v>695</v>
          </cell>
          <cell r="M40">
            <v>22.419354838709676</v>
          </cell>
          <cell r="N40">
            <v>651</v>
          </cell>
          <cell r="O40">
            <v>21.7</v>
          </cell>
          <cell r="P40">
            <v>583</v>
          </cell>
          <cell r="Q40">
            <v>18.806451612903224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AB40" t="e">
            <v>#REF!</v>
          </cell>
          <cell r="AC40" t="e">
            <v>#REF!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68106</v>
          </cell>
          <cell r="E41">
            <v>2196.9677419354839</v>
          </cell>
          <cell r="F41">
            <v>56430</v>
          </cell>
          <cell r="G41">
            <v>2015.3571428571429</v>
          </cell>
          <cell r="H41">
            <v>63371</v>
          </cell>
          <cell r="I41">
            <v>2044.2258064516129</v>
          </cell>
          <cell r="J41">
            <v>52939</v>
          </cell>
          <cell r="K41">
            <v>1764.6333333333334</v>
          </cell>
          <cell r="L41">
            <v>54845</v>
          </cell>
          <cell r="M41">
            <v>1769.1935483870968</v>
          </cell>
          <cell r="N41">
            <v>44033</v>
          </cell>
          <cell r="O41">
            <v>1467.7666666666667</v>
          </cell>
          <cell r="P41">
            <v>46844</v>
          </cell>
          <cell r="Q41">
            <v>1511.0967741935483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18963</v>
          </cell>
          <cell r="E42">
            <v>611.70967741935488</v>
          </cell>
          <cell r="F42">
            <v>14555</v>
          </cell>
          <cell r="G42">
            <v>519.82142857142856</v>
          </cell>
          <cell r="H42">
            <v>19651</v>
          </cell>
          <cell r="I42">
            <v>633.90322580645159</v>
          </cell>
          <cell r="J42">
            <v>16949</v>
          </cell>
          <cell r="K42">
            <v>564.9666666666667</v>
          </cell>
          <cell r="L42">
            <v>16910</v>
          </cell>
          <cell r="M42">
            <v>545.48387096774195</v>
          </cell>
          <cell r="N42">
            <v>19925</v>
          </cell>
          <cell r="O42">
            <v>664.16666666666663</v>
          </cell>
          <cell r="P42">
            <v>18000</v>
          </cell>
          <cell r="Q42">
            <v>580.64516129032256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57000.5</v>
          </cell>
          <cell r="E44">
            <v>1838.7258064516129</v>
          </cell>
          <cell r="F44">
            <v>35411</v>
          </cell>
          <cell r="G44">
            <v>1264.6785714285713</v>
          </cell>
          <cell r="H44">
            <v>51217</v>
          </cell>
          <cell r="I44">
            <v>1652.1612903225807</v>
          </cell>
          <cell r="J44">
            <v>41493</v>
          </cell>
          <cell r="K44">
            <v>1383.1</v>
          </cell>
          <cell r="L44">
            <v>67620</v>
          </cell>
          <cell r="M44">
            <v>2181.2903225806454</v>
          </cell>
          <cell r="N44">
            <v>49630</v>
          </cell>
          <cell r="O44">
            <v>1654.3333333333333</v>
          </cell>
          <cell r="P44">
            <v>39487</v>
          </cell>
          <cell r="Q44">
            <v>1273.7741935483871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</row>
        <row r="46">
          <cell r="A46" t="str">
            <v>TOTAL NUEVO</v>
          </cell>
          <cell r="D46">
            <v>137938</v>
          </cell>
          <cell r="E46">
            <v>4449.6129032258068</v>
          </cell>
          <cell r="F46">
            <v>126208</v>
          </cell>
          <cell r="G46">
            <v>4507.4285714285716</v>
          </cell>
          <cell r="H46">
            <v>159284</v>
          </cell>
          <cell r="I46">
            <v>5138.1935483870966</v>
          </cell>
          <cell r="J46">
            <v>143401</v>
          </cell>
          <cell r="K46">
            <v>4780.0333333333338</v>
          </cell>
          <cell r="L46">
            <v>171216</v>
          </cell>
          <cell r="M46">
            <v>5523.0967741935483</v>
          </cell>
          <cell r="N46">
            <v>172990</v>
          </cell>
          <cell r="O46">
            <v>5766.333333333333</v>
          </cell>
          <cell r="P46">
            <v>172469</v>
          </cell>
          <cell r="Q46">
            <v>5563.5161290322585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185099.5</v>
          </cell>
          <cell r="E47">
            <v>5970.9516129032254</v>
          </cell>
          <cell r="F47">
            <v>155745</v>
          </cell>
          <cell r="G47">
            <v>5562.3214285714284</v>
          </cell>
          <cell r="H47">
            <v>182190</v>
          </cell>
          <cell r="I47">
            <v>5877.0967741935483</v>
          </cell>
          <cell r="J47">
            <v>161577</v>
          </cell>
          <cell r="K47">
            <v>5385.9</v>
          </cell>
          <cell r="L47">
            <v>198485</v>
          </cell>
          <cell r="M47">
            <v>6402.7419354838712</v>
          </cell>
          <cell r="N47">
            <v>173614</v>
          </cell>
          <cell r="O47">
            <v>5787.1333333333332</v>
          </cell>
          <cell r="P47">
            <v>165006</v>
          </cell>
          <cell r="Q47">
            <v>5322.7741935483873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323037.5</v>
          </cell>
          <cell r="E48">
            <v>10420.564516129032</v>
          </cell>
          <cell r="F48">
            <v>281953</v>
          </cell>
          <cell r="G48">
            <v>10069.75</v>
          </cell>
          <cell r="H48">
            <v>341474</v>
          </cell>
          <cell r="I48">
            <v>11015.290322580646</v>
          </cell>
          <cell r="J48">
            <v>304978</v>
          </cell>
          <cell r="K48">
            <v>10165.933333333332</v>
          </cell>
          <cell r="L48">
            <v>369701</v>
          </cell>
          <cell r="M48">
            <v>11925.838709677419</v>
          </cell>
          <cell r="N48">
            <v>346604</v>
          </cell>
          <cell r="O48">
            <v>11553.466666666667</v>
          </cell>
          <cell r="P48">
            <v>337475</v>
          </cell>
          <cell r="Q48">
            <v>10886.290322580646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F51">
            <v>23485</v>
          </cell>
          <cell r="G51">
            <v>838.75</v>
          </cell>
          <cell r="H51">
            <v>23109.86</v>
          </cell>
          <cell r="I51">
            <v>745.4793548387097</v>
          </cell>
          <cell r="J51">
            <v>25945.759999999998</v>
          </cell>
          <cell r="K51">
            <v>864.85866666666664</v>
          </cell>
          <cell r="L51">
            <v>27502.51</v>
          </cell>
          <cell r="M51">
            <v>887.17774193548382</v>
          </cell>
          <cell r="P51">
            <v>30637.41</v>
          </cell>
          <cell r="Q51">
            <v>988.30354838709673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F52">
            <v>5700.9</v>
          </cell>
          <cell r="G52">
            <v>203.60357142857143</v>
          </cell>
          <cell r="H52">
            <v>3500.46</v>
          </cell>
          <cell r="I52">
            <v>112.91806451612904</v>
          </cell>
          <cell r="J52">
            <v>3500.46</v>
          </cell>
          <cell r="K52">
            <v>116.682</v>
          </cell>
          <cell r="L52">
            <v>3304.27</v>
          </cell>
          <cell r="M52">
            <v>106.58935483870968</v>
          </cell>
          <cell r="P52">
            <v>4121.66</v>
          </cell>
          <cell r="Q52">
            <v>132.95677419354837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0</v>
          </cell>
          <cell r="E54">
            <v>0</v>
          </cell>
          <cell r="F54">
            <v>29185.9</v>
          </cell>
          <cell r="G54">
            <v>1042.3535714285715</v>
          </cell>
          <cell r="H54">
            <v>26610.32</v>
          </cell>
          <cell r="I54">
            <v>858.39741935483869</v>
          </cell>
          <cell r="J54">
            <v>29446.219999999998</v>
          </cell>
          <cell r="K54">
            <v>981.54066666666654</v>
          </cell>
          <cell r="L54">
            <v>30806.78</v>
          </cell>
          <cell r="M54">
            <v>993.76709677419353</v>
          </cell>
          <cell r="N54">
            <v>0</v>
          </cell>
          <cell r="O54">
            <v>0</v>
          </cell>
          <cell r="P54">
            <v>34759.07</v>
          </cell>
          <cell r="Q54">
            <v>1121.2603225806452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17937</v>
          </cell>
          <cell r="E56">
            <v>578.61290322580646</v>
          </cell>
          <cell r="F56">
            <v>19048</v>
          </cell>
          <cell r="G56">
            <v>680.28571428571433</v>
          </cell>
          <cell r="H56">
            <v>18505</v>
          </cell>
          <cell r="I56">
            <v>596.93548387096769</v>
          </cell>
          <cell r="J56">
            <v>20859</v>
          </cell>
          <cell r="K56">
            <v>695.3</v>
          </cell>
          <cell r="L56">
            <v>17436</v>
          </cell>
          <cell r="M56">
            <v>562.45161290322585</v>
          </cell>
          <cell r="N56">
            <v>17265</v>
          </cell>
          <cell r="O56">
            <v>575.5</v>
          </cell>
          <cell r="P56">
            <v>17007</v>
          </cell>
          <cell r="Q56">
            <v>548.61290322580646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138350</v>
          </cell>
          <cell r="E57">
            <v>4462.9032258064517</v>
          </cell>
          <cell r="F57">
            <v>154213</v>
          </cell>
          <cell r="G57">
            <v>5507.6071428571431</v>
          </cell>
          <cell r="H57">
            <v>174774</v>
          </cell>
          <cell r="I57">
            <v>5637.8709677419356</v>
          </cell>
          <cell r="J57">
            <v>174971</v>
          </cell>
          <cell r="K57">
            <v>5832.3666666666668</v>
          </cell>
          <cell r="L57">
            <v>203093</v>
          </cell>
          <cell r="M57">
            <v>6551.3870967741932</v>
          </cell>
          <cell r="N57">
            <v>219125</v>
          </cell>
          <cell r="O57">
            <v>7304.166666666667</v>
          </cell>
          <cell r="P57">
            <v>271821.14</v>
          </cell>
          <cell r="Q57">
            <v>8768.4238709677429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167717</v>
          </cell>
          <cell r="E58">
            <v>5410.2258064516127</v>
          </cell>
          <cell r="F58">
            <v>299817</v>
          </cell>
          <cell r="G58">
            <v>10707.75</v>
          </cell>
          <cell r="H58">
            <v>151568</v>
          </cell>
          <cell r="I58">
            <v>4889.2903225806449</v>
          </cell>
          <cell r="J58">
            <v>135387</v>
          </cell>
          <cell r="K58">
            <v>4512.8999999999996</v>
          </cell>
          <cell r="L58">
            <v>149682.44</v>
          </cell>
          <cell r="M58">
            <v>4828.4658064516134</v>
          </cell>
          <cell r="N58">
            <v>140454</v>
          </cell>
          <cell r="O58">
            <v>4681.8</v>
          </cell>
          <cell r="P58">
            <v>129059.75</v>
          </cell>
          <cell r="Q58">
            <v>4163.2177419354839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23177</v>
          </cell>
          <cell r="E59">
            <v>747.64516129032256</v>
          </cell>
          <cell r="F59">
            <v>20512</v>
          </cell>
          <cell r="G59">
            <v>732.57142857142856</v>
          </cell>
          <cell r="H59">
            <v>21974</v>
          </cell>
          <cell r="I59">
            <v>708.83870967741939</v>
          </cell>
          <cell r="J59">
            <v>19808</v>
          </cell>
          <cell r="K59">
            <v>660.26666666666665</v>
          </cell>
          <cell r="L59">
            <v>19614.099999999999</v>
          </cell>
          <cell r="M59">
            <v>632.71290322580637</v>
          </cell>
          <cell r="N59">
            <v>18683</v>
          </cell>
          <cell r="O59">
            <v>622.76666666666665</v>
          </cell>
          <cell r="P59">
            <v>17157</v>
          </cell>
          <cell r="Q59">
            <v>553.45161290322585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D60">
            <v>179464</v>
          </cell>
          <cell r="E60">
            <v>5789.1612903225805</v>
          </cell>
          <cell r="F60">
            <v>193773</v>
          </cell>
          <cell r="G60">
            <v>6920.4642857142853</v>
          </cell>
          <cell r="H60">
            <v>215253</v>
          </cell>
          <cell r="I60">
            <v>6943.6451612903229</v>
          </cell>
          <cell r="J60">
            <v>215638</v>
          </cell>
          <cell r="K60">
            <v>7187.9333333333334</v>
          </cell>
          <cell r="L60">
            <v>240143.1</v>
          </cell>
          <cell r="M60">
            <v>7746.5516129032258</v>
          </cell>
          <cell r="N60">
            <v>255073</v>
          </cell>
          <cell r="O60">
            <v>8502.4333333333325</v>
          </cell>
          <cell r="P60">
            <v>305985.14</v>
          </cell>
          <cell r="Q60">
            <v>9870.4883870967751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D61">
            <v>347181</v>
          </cell>
          <cell r="E61">
            <v>11199.387096774193</v>
          </cell>
          <cell r="F61">
            <v>493590</v>
          </cell>
          <cell r="G61">
            <v>17628.214285714286</v>
          </cell>
          <cell r="H61">
            <v>366821</v>
          </cell>
          <cell r="I61">
            <v>11832.935483870968</v>
          </cell>
          <cell r="J61">
            <v>351025</v>
          </cell>
          <cell r="K61">
            <v>11700.833333333334</v>
          </cell>
          <cell r="L61">
            <v>389825.54000000004</v>
          </cell>
          <cell r="M61">
            <v>12575.017419354839</v>
          </cell>
          <cell r="N61">
            <v>395527</v>
          </cell>
          <cell r="O61">
            <v>13184.233333333334</v>
          </cell>
          <cell r="P61">
            <v>435044.89</v>
          </cell>
          <cell r="Q61">
            <v>14033.706129032258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3507</v>
          </cell>
          <cell r="E63">
            <v>113.12903225806451</v>
          </cell>
          <cell r="F63">
            <v>3366</v>
          </cell>
          <cell r="G63">
            <v>120.21428571428571</v>
          </cell>
          <cell r="H63">
            <v>2238</v>
          </cell>
          <cell r="I63">
            <v>72.193548387096769</v>
          </cell>
          <cell r="J63">
            <v>3700</v>
          </cell>
          <cell r="K63">
            <v>123.33333333333333</v>
          </cell>
          <cell r="L63">
            <v>5183</v>
          </cell>
          <cell r="M63">
            <v>167.19354838709677</v>
          </cell>
          <cell r="N63">
            <v>5636</v>
          </cell>
          <cell r="O63">
            <v>187.86666666666667</v>
          </cell>
          <cell r="P63">
            <v>3871</v>
          </cell>
          <cell r="Q63">
            <v>124.87096774193549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5863</v>
          </cell>
          <cell r="E64">
            <v>189.12903225806451</v>
          </cell>
          <cell r="F64">
            <v>4941</v>
          </cell>
          <cell r="G64">
            <v>176.46428571428572</v>
          </cell>
          <cell r="H64">
            <v>5844</v>
          </cell>
          <cell r="I64">
            <v>188.51612903225808</v>
          </cell>
          <cell r="J64">
            <v>5190</v>
          </cell>
          <cell r="K64">
            <v>173</v>
          </cell>
          <cell r="L64">
            <v>5783</v>
          </cell>
          <cell r="M64">
            <v>186.54838709677421</v>
          </cell>
          <cell r="N64">
            <v>5903</v>
          </cell>
          <cell r="O64">
            <v>196.76666666666668</v>
          </cell>
          <cell r="P64">
            <v>5896</v>
          </cell>
          <cell r="Q64">
            <v>190.19354838709677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9370</v>
          </cell>
          <cell r="E66">
            <v>302.25806451612902</v>
          </cell>
          <cell r="F66">
            <v>8307</v>
          </cell>
          <cell r="G66">
            <v>296.67857142857144</v>
          </cell>
          <cell r="H66">
            <v>8082</v>
          </cell>
          <cell r="I66">
            <v>260.70967741935482</v>
          </cell>
          <cell r="J66">
            <v>8890</v>
          </cell>
          <cell r="K66">
            <v>296.33333333333331</v>
          </cell>
          <cell r="L66">
            <v>10966</v>
          </cell>
          <cell r="M66">
            <v>353.74193548387098</v>
          </cell>
          <cell r="N66">
            <v>11539</v>
          </cell>
          <cell r="O66">
            <v>384.63333333333333</v>
          </cell>
          <cell r="P66">
            <v>9767</v>
          </cell>
          <cell r="Q66">
            <v>315.06451612903226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2215.8000000000002</v>
          </cell>
          <cell r="E68">
            <v>71.477419354838716</v>
          </cell>
          <cell r="F68">
            <v>1124</v>
          </cell>
          <cell r="G68">
            <v>40.142857142857146</v>
          </cell>
          <cell r="H68">
            <v>1304</v>
          </cell>
          <cell r="I68">
            <v>42.064516129032256</v>
          </cell>
          <cell r="J68">
            <v>1148.5</v>
          </cell>
          <cell r="K68">
            <v>38.283333333333331</v>
          </cell>
          <cell r="L68">
            <v>1093.2</v>
          </cell>
          <cell r="M68">
            <v>35.264516129032259</v>
          </cell>
          <cell r="N68">
            <v>1342.6</v>
          </cell>
          <cell r="O68">
            <v>44.75333333333333</v>
          </cell>
          <cell r="P68">
            <v>1093</v>
          </cell>
          <cell r="Q68">
            <v>35.258064516129032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AB68" t="e">
            <v>#REF!</v>
          </cell>
          <cell r="AC68" t="e">
            <v>#REF!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2470.1999999999998</v>
          </cell>
          <cell r="E69">
            <v>79.683870967741925</v>
          </cell>
          <cell r="F69">
            <v>3372</v>
          </cell>
          <cell r="G69">
            <v>120.42857142857143</v>
          </cell>
          <cell r="H69">
            <v>3551.7</v>
          </cell>
          <cell r="I69">
            <v>114.57096774193548</v>
          </cell>
          <cell r="J69">
            <v>3559.7</v>
          </cell>
          <cell r="K69">
            <v>118.65666666666667</v>
          </cell>
          <cell r="L69">
            <v>3255.9</v>
          </cell>
          <cell r="M69">
            <v>105.02903225806452</v>
          </cell>
          <cell r="N69">
            <v>3353</v>
          </cell>
          <cell r="O69">
            <v>111.76666666666667</v>
          </cell>
          <cell r="P69">
            <v>3330.2</v>
          </cell>
          <cell r="Q69">
            <v>107.4258064516129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3236.9</v>
          </cell>
          <cell r="E70">
            <v>104.41612903225807</v>
          </cell>
          <cell r="F70">
            <v>3657</v>
          </cell>
          <cell r="G70">
            <v>130.60714285714286</v>
          </cell>
          <cell r="H70">
            <v>4095.9</v>
          </cell>
          <cell r="I70">
            <v>132.1258064516129</v>
          </cell>
          <cell r="J70">
            <v>4007.3</v>
          </cell>
          <cell r="K70">
            <v>133.57666666666668</v>
          </cell>
          <cell r="L70">
            <v>4211.7</v>
          </cell>
          <cell r="M70">
            <v>135.86129032258063</v>
          </cell>
          <cell r="N70">
            <v>3853</v>
          </cell>
          <cell r="O70">
            <v>128.43333333333334</v>
          </cell>
          <cell r="P70">
            <v>4193.1000000000004</v>
          </cell>
          <cell r="Q70">
            <v>135.26129032258066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AB70" t="e">
            <v>#REF!</v>
          </cell>
          <cell r="AC70" t="e">
            <v>#REF!</v>
          </cell>
        </row>
        <row r="71">
          <cell r="A71" t="str">
            <v>TOTAL PLUSPETROL</v>
          </cell>
          <cell r="D71">
            <v>7922.9</v>
          </cell>
          <cell r="E71">
            <v>255.5774193548387</v>
          </cell>
          <cell r="F71">
            <v>8153</v>
          </cell>
          <cell r="G71">
            <v>291.17857142857144</v>
          </cell>
          <cell r="H71">
            <v>8951.6</v>
          </cell>
          <cell r="I71">
            <v>288.76129032258063</v>
          </cell>
          <cell r="J71">
            <v>8715.5</v>
          </cell>
          <cell r="K71">
            <v>290.51666666666665</v>
          </cell>
          <cell r="L71">
            <v>8560.7999999999993</v>
          </cell>
          <cell r="M71">
            <v>276.15483870967739</v>
          </cell>
          <cell r="N71">
            <v>8548.6</v>
          </cell>
          <cell r="O71">
            <v>284.95333333333332</v>
          </cell>
          <cell r="P71">
            <v>8616.2999999999993</v>
          </cell>
          <cell r="Q71">
            <v>277.94516129032257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848</v>
          </cell>
          <cell r="E73">
            <v>27.35483870967742</v>
          </cell>
          <cell r="F73">
            <v>425</v>
          </cell>
          <cell r="G73">
            <v>15.178571428571429</v>
          </cell>
          <cell r="L73">
            <v>171</v>
          </cell>
          <cell r="M73">
            <v>5.5161290322580649</v>
          </cell>
          <cell r="N73">
            <v>840</v>
          </cell>
          <cell r="O73">
            <v>28</v>
          </cell>
          <cell r="P73">
            <v>374</v>
          </cell>
          <cell r="Q73">
            <v>12.064516129032258</v>
          </cell>
          <cell r="AB73">
            <v>2658</v>
          </cell>
          <cell r="AC73">
            <v>7.9580838323353289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P74">
            <v>37</v>
          </cell>
          <cell r="Q74">
            <v>1.1935483870967742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D75">
            <v>848</v>
          </cell>
          <cell r="E75">
            <v>27.35483870967742</v>
          </cell>
          <cell r="F75">
            <v>425</v>
          </cell>
          <cell r="G75">
            <v>15.178571428571429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171</v>
          </cell>
          <cell r="M75">
            <v>5.5161290322580649</v>
          </cell>
          <cell r="N75">
            <v>840</v>
          </cell>
          <cell r="O75">
            <v>28</v>
          </cell>
          <cell r="P75">
            <v>411</v>
          </cell>
          <cell r="Q75">
            <v>13.258064516129032</v>
          </cell>
          <cell r="R75">
            <v>0</v>
          </cell>
          <cell r="S75">
            <v>0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15993.63</v>
          </cell>
          <cell r="E77">
            <v>515.92354838709673</v>
          </cell>
          <cell r="F77">
            <v>8952.18</v>
          </cell>
          <cell r="G77">
            <v>319.72071428571428</v>
          </cell>
          <cell r="H77">
            <v>9438.92</v>
          </cell>
          <cell r="I77">
            <v>304.48129032258066</v>
          </cell>
          <cell r="J77">
            <v>13964.13</v>
          </cell>
          <cell r="K77">
            <v>465.47099999999995</v>
          </cell>
          <cell r="L77">
            <v>21451.86</v>
          </cell>
          <cell r="M77">
            <v>691.99548387096775</v>
          </cell>
          <cell r="N77">
            <v>21368.73</v>
          </cell>
          <cell r="O77">
            <v>712.29099999999994</v>
          </cell>
          <cell r="P77">
            <v>20601.43</v>
          </cell>
          <cell r="Q77">
            <v>664.56225806451619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9945.92</v>
          </cell>
          <cell r="E78">
            <v>320.83612903225804</v>
          </cell>
          <cell r="F78">
            <v>6014</v>
          </cell>
          <cell r="G78">
            <v>214.78571428571428</v>
          </cell>
          <cell r="H78">
            <v>6565.5</v>
          </cell>
          <cell r="I78">
            <v>211.79032258064515</v>
          </cell>
          <cell r="J78">
            <v>9095.16</v>
          </cell>
          <cell r="K78">
            <v>303.17199999999997</v>
          </cell>
          <cell r="L78">
            <v>12850.29</v>
          </cell>
          <cell r="M78">
            <v>414.52548387096778</v>
          </cell>
          <cell r="N78">
            <v>11785.7</v>
          </cell>
          <cell r="O78">
            <v>392.85666666666668</v>
          </cell>
          <cell r="P78">
            <v>13279.16</v>
          </cell>
          <cell r="Q78">
            <v>428.36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656.02</v>
          </cell>
          <cell r="E79">
            <v>21.161935483870966</v>
          </cell>
          <cell r="F79">
            <v>351.82</v>
          </cell>
          <cell r="G79">
            <v>12.565</v>
          </cell>
          <cell r="H79">
            <v>375.66</v>
          </cell>
          <cell r="I79">
            <v>12.118064516129033</v>
          </cell>
          <cell r="J79">
            <v>608.26</v>
          </cell>
          <cell r="K79">
            <v>20.275333333333332</v>
          </cell>
          <cell r="L79">
            <v>1113.01</v>
          </cell>
          <cell r="M79">
            <v>35.903548387096777</v>
          </cell>
          <cell r="N79">
            <v>1002.97</v>
          </cell>
          <cell r="O79">
            <v>33.432333333333332</v>
          </cell>
          <cell r="P79">
            <v>1211.68</v>
          </cell>
          <cell r="Q79">
            <v>39.086451612903225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26595.57</v>
          </cell>
          <cell r="E80">
            <v>857.92161290322576</v>
          </cell>
          <cell r="F80">
            <v>15318</v>
          </cell>
          <cell r="G80">
            <v>547.07142857142856</v>
          </cell>
          <cell r="H80">
            <v>16380.08</v>
          </cell>
          <cell r="I80">
            <v>528.38967741935483</v>
          </cell>
          <cell r="J80">
            <v>23667.55</v>
          </cell>
          <cell r="K80">
            <v>788.91833333333329</v>
          </cell>
          <cell r="L80">
            <v>35415.160000000003</v>
          </cell>
          <cell r="M80">
            <v>1142.4245161290323</v>
          </cell>
          <cell r="N80">
            <v>34157.4</v>
          </cell>
          <cell r="O80">
            <v>1138.5800000000002</v>
          </cell>
          <cell r="P80">
            <v>35092.269999999997</v>
          </cell>
          <cell r="Q80">
            <v>1132.0087096774193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2633</v>
          </cell>
          <cell r="E82">
            <v>84.935483870967744</v>
          </cell>
          <cell r="F82">
            <v>1889</v>
          </cell>
          <cell r="G82">
            <v>67.464285714285708</v>
          </cell>
          <cell r="H82">
            <v>1479</v>
          </cell>
          <cell r="I82">
            <v>47.70967741935484</v>
          </cell>
          <cell r="J82">
            <v>1706</v>
          </cell>
          <cell r="K82">
            <v>56.866666666666667</v>
          </cell>
          <cell r="L82">
            <v>3307</v>
          </cell>
          <cell r="M82">
            <v>106.6774193548387</v>
          </cell>
          <cell r="N82">
            <v>2105</v>
          </cell>
          <cell r="O82">
            <v>70.166666666666671</v>
          </cell>
          <cell r="P82">
            <v>1811</v>
          </cell>
          <cell r="Q82">
            <v>58.41935483870968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F83">
            <v>615</v>
          </cell>
          <cell r="G83">
            <v>21.964285714285715</v>
          </cell>
          <cell r="AB83">
            <v>615</v>
          </cell>
          <cell r="AC83">
            <v>1.841317365269461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1345</v>
          </cell>
          <cell r="E84">
            <v>43.387096774193552</v>
          </cell>
          <cell r="F84">
            <v>2727</v>
          </cell>
          <cell r="G84">
            <v>97.392857142857139</v>
          </cell>
          <cell r="H84">
            <v>1616</v>
          </cell>
          <cell r="I84">
            <v>52.12903225806452</v>
          </cell>
          <cell r="J84">
            <v>2266</v>
          </cell>
          <cell r="K84">
            <v>75.533333333333331</v>
          </cell>
          <cell r="L84">
            <v>3098</v>
          </cell>
          <cell r="M84">
            <v>99.935483870967744</v>
          </cell>
          <cell r="N84">
            <v>2757</v>
          </cell>
          <cell r="O84">
            <v>91.9</v>
          </cell>
          <cell r="P84">
            <v>2634</v>
          </cell>
          <cell r="Q84">
            <v>84.967741935483872</v>
          </cell>
          <cell r="R84" t="e">
            <v>#REF!</v>
          </cell>
          <cell r="S84" t="e">
            <v>#REF!</v>
          </cell>
          <cell r="T84" t="e">
            <v>#REF!</v>
          </cell>
          <cell r="U84" t="e">
            <v>#REF!</v>
          </cell>
          <cell r="AB84" t="e">
            <v>#REF!</v>
          </cell>
          <cell r="AC84" t="e">
            <v>#REF!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587</v>
          </cell>
          <cell r="E85">
            <v>18.93548387096774</v>
          </cell>
          <cell r="F85">
            <v>241</v>
          </cell>
          <cell r="G85">
            <v>8.6071428571428577</v>
          </cell>
          <cell r="H85">
            <v>215</v>
          </cell>
          <cell r="I85">
            <v>6.935483870967742</v>
          </cell>
          <cell r="L85">
            <v>435</v>
          </cell>
          <cell r="M85">
            <v>14.03225806451613</v>
          </cell>
          <cell r="N85">
            <v>180</v>
          </cell>
          <cell r="O85">
            <v>6</v>
          </cell>
          <cell r="P85">
            <v>138</v>
          </cell>
          <cell r="Q85">
            <v>4.4516129032258061</v>
          </cell>
          <cell r="AB85">
            <v>1796</v>
          </cell>
          <cell r="AC85">
            <v>5.3772455089820363</v>
          </cell>
        </row>
        <row r="86">
          <cell r="A86" t="str">
            <v>TOTAL MENORES</v>
          </cell>
          <cell r="D86">
            <v>4565</v>
          </cell>
          <cell r="E86">
            <v>147.25806451612902</v>
          </cell>
          <cell r="F86">
            <v>5472</v>
          </cell>
          <cell r="G86">
            <v>195.42857142857142</v>
          </cell>
          <cell r="H86">
            <v>3310</v>
          </cell>
          <cell r="I86">
            <v>106.7741935483871</v>
          </cell>
          <cell r="J86">
            <v>3972</v>
          </cell>
          <cell r="K86">
            <v>132.4</v>
          </cell>
          <cell r="L86">
            <v>6840</v>
          </cell>
          <cell r="M86">
            <v>220.64516129032259</v>
          </cell>
          <cell r="N86">
            <v>5042</v>
          </cell>
          <cell r="O86">
            <v>168.06666666666666</v>
          </cell>
          <cell r="P86">
            <v>4583</v>
          </cell>
          <cell r="Q86">
            <v>147.83870967741936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D87">
            <v>376203</v>
          </cell>
          <cell r="E87">
            <v>12135.58064516129</v>
          </cell>
          <cell r="F87">
            <v>402466.03780747042</v>
          </cell>
          <cell r="G87">
            <v>14373.787064552514</v>
          </cell>
          <cell r="H87">
            <v>465205.41683616664</v>
          </cell>
          <cell r="I87">
            <v>15006.626349553762</v>
          </cell>
          <cell r="J87">
            <v>460724.10074387793</v>
          </cell>
          <cell r="K87">
            <v>15357.470024795932</v>
          </cell>
          <cell r="L87">
            <v>541496.61</v>
          </cell>
          <cell r="M87">
            <v>17467.63258064516</v>
          </cell>
          <cell r="N87">
            <v>556328</v>
          </cell>
          <cell r="O87">
            <v>18544.266666666666</v>
          </cell>
          <cell r="P87">
            <v>643254.55000000005</v>
          </cell>
          <cell r="Q87">
            <v>20750.146774193548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648629.79456140345</v>
          </cell>
          <cell r="E88">
            <v>20923.541760045271</v>
          </cell>
          <cell r="F88">
            <v>696358.8621925296</v>
          </cell>
          <cell r="G88">
            <v>24869.959364018916</v>
          </cell>
          <cell r="H88">
            <v>624886.58316383325</v>
          </cell>
          <cell r="I88">
            <v>20157.631714962361</v>
          </cell>
          <cell r="J88">
            <v>573901.16925612208</v>
          </cell>
          <cell r="K88">
            <v>19130.038975204072</v>
          </cell>
          <cell r="L88">
            <v>657852.67000000004</v>
          </cell>
          <cell r="M88">
            <v>21221.053870967742</v>
          </cell>
          <cell r="N88">
            <v>567393</v>
          </cell>
          <cell r="O88">
            <v>18913.099999999999</v>
          </cell>
          <cell r="P88">
            <v>567636.98</v>
          </cell>
          <cell r="Q88">
            <v>18310.870322580646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1024832.7945614035</v>
          </cell>
          <cell r="E89">
            <v>33059.122405206566</v>
          </cell>
          <cell r="F89">
            <v>1098824.8999999999</v>
          </cell>
          <cell r="G89">
            <v>39243.746428571423</v>
          </cell>
          <cell r="H89">
            <v>1090092</v>
          </cell>
          <cell r="I89">
            <v>35164.258064516129</v>
          </cell>
          <cell r="J89">
            <v>1034625.27</v>
          </cell>
          <cell r="K89">
            <v>34487.509000000005</v>
          </cell>
          <cell r="L89">
            <v>1199349.28</v>
          </cell>
          <cell r="M89">
            <v>38688.686451612906</v>
          </cell>
          <cell r="N89">
            <v>1123721</v>
          </cell>
          <cell r="O89">
            <v>37457.366666666669</v>
          </cell>
          <cell r="P89">
            <v>1210891.53</v>
          </cell>
          <cell r="Q89">
            <v>39061.017096774194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MPCM</v>
          </cell>
          <cell r="U8" t="str">
            <v>MPCD</v>
          </cell>
          <cell r="V8" t="str">
            <v>MPCM</v>
          </cell>
          <cell r="W8" t="str">
            <v>MPCD</v>
          </cell>
          <cell r="X8" t="str">
            <v>MPCM</v>
          </cell>
          <cell r="Y8" t="str">
            <v>MPCD</v>
          </cell>
          <cell r="Z8" t="str">
            <v>MPCM</v>
          </cell>
          <cell r="AA8" t="str">
            <v>MPCD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47305</v>
          </cell>
          <cell r="E10">
            <v>1525.9677419354839</v>
          </cell>
          <cell r="F10">
            <v>24799</v>
          </cell>
          <cell r="G10">
            <v>885.67857142857144</v>
          </cell>
          <cell r="H10">
            <v>19803</v>
          </cell>
          <cell r="I10">
            <v>638.80645161290317</v>
          </cell>
          <cell r="J10">
            <v>17299</v>
          </cell>
          <cell r="K10">
            <v>576.63333333333333</v>
          </cell>
          <cell r="AB10">
            <v>109206</v>
          </cell>
          <cell r="AC10">
            <v>326.96407185628743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96991</v>
          </cell>
          <cell r="E12">
            <v>3128.7419354838707</v>
          </cell>
          <cell r="F12">
            <v>84633</v>
          </cell>
          <cell r="G12">
            <v>3022.6071428571427</v>
          </cell>
          <cell r="H12">
            <v>53898</v>
          </cell>
          <cell r="I12">
            <v>1738.6451612903227</v>
          </cell>
          <cell r="J12">
            <v>84216</v>
          </cell>
          <cell r="K12">
            <v>2807.2</v>
          </cell>
          <cell r="L12">
            <v>86086</v>
          </cell>
          <cell r="M12">
            <v>2776.9677419354839</v>
          </cell>
          <cell r="N12">
            <v>83271</v>
          </cell>
          <cell r="O12">
            <v>2775.7</v>
          </cell>
          <cell r="P12">
            <v>91247</v>
          </cell>
          <cell r="Q12">
            <v>2943.4516129032259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4622</v>
          </cell>
          <cell r="Q16">
            <v>149.09677419354838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2593</v>
          </cell>
          <cell r="E17">
            <v>83.645161290322577</v>
          </cell>
          <cell r="F17">
            <v>428812</v>
          </cell>
          <cell r="G17">
            <v>15314.714285714286</v>
          </cell>
          <cell r="H17">
            <v>545880</v>
          </cell>
          <cell r="I17">
            <v>17609.032258064515</v>
          </cell>
          <cell r="J17">
            <v>96383</v>
          </cell>
          <cell r="K17">
            <v>3212.7666666666669</v>
          </cell>
          <cell r="L17">
            <v>375058</v>
          </cell>
          <cell r="M17">
            <v>12098.645161290322</v>
          </cell>
          <cell r="N17">
            <v>1119784</v>
          </cell>
          <cell r="O17">
            <v>37326.133333333331</v>
          </cell>
          <cell r="P17">
            <v>1299942.2057314003</v>
          </cell>
          <cell r="Q17">
            <v>41933.619539722589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25124</v>
          </cell>
          <cell r="I18">
            <v>810.45161290322585</v>
          </cell>
          <cell r="J18">
            <v>47028</v>
          </cell>
          <cell r="K18">
            <v>1567.6</v>
          </cell>
          <cell r="L18">
            <v>34624.973451294965</v>
          </cell>
          <cell r="M18">
            <v>1116.934627461128</v>
          </cell>
          <cell r="N18">
            <v>48266.61713680048</v>
          </cell>
          <cell r="O18">
            <v>1608.8872378933493</v>
          </cell>
          <cell r="P18">
            <v>55262.889641318638</v>
          </cell>
          <cell r="Q18">
            <v>1782.6738593973755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557359</v>
          </cell>
          <cell r="E20">
            <v>17979.322580645163</v>
          </cell>
          <cell r="F20">
            <v>595825</v>
          </cell>
          <cell r="G20">
            <v>21279.464285714286</v>
          </cell>
          <cell r="H20">
            <v>719539</v>
          </cell>
          <cell r="I20">
            <v>23210.935483870966</v>
          </cell>
          <cell r="J20">
            <v>656305</v>
          </cell>
          <cell r="K20">
            <v>21876.833333333332</v>
          </cell>
          <cell r="L20">
            <v>644103</v>
          </cell>
          <cell r="M20">
            <v>20777.516129032258</v>
          </cell>
          <cell r="N20">
            <v>652009</v>
          </cell>
          <cell r="O20">
            <v>21733.633333333335</v>
          </cell>
          <cell r="P20">
            <v>425706</v>
          </cell>
          <cell r="Q20">
            <v>13732.451612903225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e">
            <v>#REF!</v>
          </cell>
          <cell r="S21" t="e">
            <v>#REF!</v>
          </cell>
          <cell r="T21" t="e">
            <v>#REF!</v>
          </cell>
          <cell r="U21" t="e">
            <v>#REF!</v>
          </cell>
          <cell r="AB21" t="e">
            <v>#REF!</v>
          </cell>
          <cell r="AC21" t="e">
            <v>#REF!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1073966</v>
          </cell>
          <cell r="E23">
            <v>34644.06451612903</v>
          </cell>
          <cell r="F23">
            <v>1041927</v>
          </cell>
          <cell r="G23">
            <v>37211.678571428572</v>
          </cell>
          <cell r="H23">
            <v>1231487</v>
          </cell>
          <cell r="I23">
            <v>39725.387096774197</v>
          </cell>
          <cell r="J23">
            <v>1266797</v>
          </cell>
          <cell r="K23">
            <v>42226.566666666666</v>
          </cell>
          <cell r="L23">
            <v>1281896</v>
          </cell>
          <cell r="M23">
            <v>41351.483870967742</v>
          </cell>
          <cell r="N23">
            <v>1145927</v>
          </cell>
          <cell r="O23">
            <v>38197.566666666666</v>
          </cell>
          <cell r="P23">
            <v>1261467</v>
          </cell>
          <cell r="Q23">
            <v>40692.483870967742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457860</v>
          </cell>
          <cell r="E25">
            <v>14769.677419354839</v>
          </cell>
          <cell r="F25">
            <v>417199</v>
          </cell>
          <cell r="G25">
            <v>14899.964285714286</v>
          </cell>
          <cell r="H25">
            <v>452698</v>
          </cell>
          <cell r="I25">
            <v>14603.161290322581</v>
          </cell>
          <cell r="J25">
            <v>446611</v>
          </cell>
          <cell r="K25">
            <v>14887.033333333333</v>
          </cell>
          <cell r="L25">
            <v>458346.6871029099</v>
          </cell>
          <cell r="M25">
            <v>14785.377003319674</v>
          </cell>
          <cell r="N25">
            <v>533715.09101324261</v>
          </cell>
          <cell r="O25">
            <v>17790.503033774752</v>
          </cell>
          <cell r="P25">
            <v>555487.68320496392</v>
          </cell>
          <cell r="Q25">
            <v>17918.957522740773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70534</v>
          </cell>
          <cell r="E26">
            <v>2275.2903225806454</v>
          </cell>
          <cell r="F26">
            <v>62954</v>
          </cell>
          <cell r="G26">
            <v>2248.3571428571427</v>
          </cell>
          <cell r="H26">
            <v>68230</v>
          </cell>
          <cell r="I26">
            <v>2200.9677419354839</v>
          </cell>
          <cell r="J26">
            <v>51517</v>
          </cell>
          <cell r="K26">
            <v>1717.2333333333333</v>
          </cell>
          <cell r="L26">
            <v>57895.312897090138</v>
          </cell>
          <cell r="M26">
            <v>1867.590738615811</v>
          </cell>
          <cell r="N26">
            <v>32246.908986757306</v>
          </cell>
          <cell r="O26">
            <v>1074.8969662252434</v>
          </cell>
          <cell r="P26">
            <v>69160.316795036139</v>
          </cell>
          <cell r="Q26">
            <v>2230.9779611301979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214830</v>
          </cell>
          <cell r="E27">
            <v>6930</v>
          </cell>
          <cell r="F27">
            <v>172386</v>
          </cell>
          <cell r="G27">
            <v>6156.6428571428569</v>
          </cell>
          <cell r="H27">
            <v>167055</v>
          </cell>
          <cell r="I27">
            <v>5388.8709677419356</v>
          </cell>
          <cell r="J27">
            <v>200060</v>
          </cell>
          <cell r="K27">
            <v>6668.666666666667</v>
          </cell>
          <cell r="L27">
            <v>178606.2863483851</v>
          </cell>
          <cell r="M27">
            <v>5761.4931080124225</v>
          </cell>
          <cell r="N27">
            <v>163784.52612355779</v>
          </cell>
          <cell r="O27">
            <v>5459.484204118593</v>
          </cell>
          <cell r="P27">
            <v>220292.20643635478</v>
          </cell>
          <cell r="Q27">
            <v>7106.200207624348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2091778</v>
          </cell>
          <cell r="E28">
            <v>67476.709677419349</v>
          </cell>
          <cell r="F28">
            <v>2483763</v>
          </cell>
          <cell r="G28">
            <v>88705.821428571435</v>
          </cell>
          <cell r="H28">
            <v>2949604</v>
          </cell>
          <cell r="I28">
            <v>95148.516129032258</v>
          </cell>
          <cell r="J28">
            <v>2466096</v>
          </cell>
          <cell r="K28">
            <v>82203.199999999997</v>
          </cell>
          <cell r="L28">
            <v>2759403.6871029101</v>
          </cell>
          <cell r="M28">
            <v>89013.022164610011</v>
          </cell>
          <cell r="N28">
            <v>3451435.0910132425</v>
          </cell>
          <cell r="O28">
            <v>115047.83636710809</v>
          </cell>
          <cell r="P28">
            <v>3542602.8889363641</v>
          </cell>
          <cell r="Q28">
            <v>114277.51254633433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2306608</v>
          </cell>
          <cell r="E29">
            <v>74406.709677419349</v>
          </cell>
          <cell r="F29">
            <v>2656149</v>
          </cell>
          <cell r="G29">
            <v>94862.46428571429</v>
          </cell>
          <cell r="H29">
            <v>3116659</v>
          </cell>
          <cell r="I29">
            <v>100537.3870967742</v>
          </cell>
          <cell r="J29">
            <v>2666156</v>
          </cell>
          <cell r="K29">
            <v>88871.866666666669</v>
          </cell>
          <cell r="L29">
            <v>2938009.9734512954</v>
          </cell>
          <cell r="M29">
            <v>94774.515272622433</v>
          </cell>
          <cell r="N29">
            <v>3615219.6171368002</v>
          </cell>
          <cell r="O29">
            <v>120507.32057122668</v>
          </cell>
          <cell r="P29">
            <v>3762895.0953727188</v>
          </cell>
          <cell r="Q29">
            <v>121383.71275395867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1367720.63</v>
          </cell>
          <cell r="E33">
            <v>44120.02032258064</v>
          </cell>
          <cell r="F33">
            <v>1249602</v>
          </cell>
          <cell r="G33">
            <v>44628.642857142855</v>
          </cell>
          <cell r="H33">
            <v>1395280</v>
          </cell>
          <cell r="I33">
            <v>45009.032258064515</v>
          </cell>
          <cell r="J33">
            <v>1313861</v>
          </cell>
          <cell r="K33">
            <v>43795.366666666669</v>
          </cell>
          <cell r="L33">
            <v>1487243.6566703459</v>
          </cell>
          <cell r="M33">
            <v>47975.601828075676</v>
          </cell>
          <cell r="N33">
            <v>1479406.3339631341</v>
          </cell>
          <cell r="O33">
            <v>49313.544465437801</v>
          </cell>
          <cell r="P33">
            <v>1509655.1016077201</v>
          </cell>
          <cell r="Q33">
            <v>48698.551664765168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7237</v>
          </cell>
          <cell r="I34">
            <v>233.45161290322579</v>
          </cell>
          <cell r="J34">
            <v>17517</v>
          </cell>
          <cell r="K34">
            <v>583.9</v>
          </cell>
          <cell r="L34">
            <v>16807.343329653908</v>
          </cell>
          <cell r="M34">
            <v>542.1723654727067</v>
          </cell>
          <cell r="N34">
            <v>25326.666036865914</v>
          </cell>
          <cell r="O34">
            <v>844.22220122886381</v>
          </cell>
          <cell r="P34">
            <v>28871.848392278283</v>
          </cell>
          <cell r="Q34">
            <v>931.34994813800915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633756.80000000005</v>
          </cell>
          <cell r="E42">
            <v>20443.767741935484</v>
          </cell>
          <cell r="F42">
            <v>645572</v>
          </cell>
          <cell r="G42">
            <v>23056.142857142859</v>
          </cell>
          <cell r="H42">
            <v>773054</v>
          </cell>
          <cell r="I42">
            <v>24937.225806451614</v>
          </cell>
          <cell r="J42">
            <v>574476</v>
          </cell>
          <cell r="K42">
            <v>19149.2</v>
          </cell>
          <cell r="L42">
            <v>694463</v>
          </cell>
          <cell r="M42">
            <v>22402.032258064515</v>
          </cell>
          <cell r="N42">
            <v>742365</v>
          </cell>
          <cell r="O42">
            <v>24745.5</v>
          </cell>
          <cell r="P42">
            <v>818352</v>
          </cell>
          <cell r="Q42">
            <v>26398.451612903227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F44">
            <v>31873</v>
          </cell>
          <cell r="G44">
            <v>1138.3214285714287</v>
          </cell>
          <cell r="H44">
            <v>59790</v>
          </cell>
          <cell r="I44">
            <v>1928.7096774193549</v>
          </cell>
          <cell r="J44">
            <v>153998</v>
          </cell>
          <cell r="K44">
            <v>5133.2666666666664</v>
          </cell>
          <cell r="L44">
            <v>373027</v>
          </cell>
          <cell r="M44">
            <v>12033.129032258064</v>
          </cell>
          <cell r="N44">
            <v>611595</v>
          </cell>
          <cell r="O44">
            <v>20386.5</v>
          </cell>
          <cell r="P44">
            <v>529303</v>
          </cell>
          <cell r="Q44">
            <v>17074.290322580644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</row>
        <row r="46">
          <cell r="A46" t="str">
            <v>TOTAL NUEVO</v>
          </cell>
          <cell r="D46">
            <v>633756.80000000005</v>
          </cell>
          <cell r="E46">
            <v>20443.767741935484</v>
          </cell>
          <cell r="F46">
            <v>645572</v>
          </cell>
          <cell r="G46">
            <v>23056.142857142859</v>
          </cell>
          <cell r="H46">
            <v>780291</v>
          </cell>
          <cell r="I46">
            <v>25170.677419354837</v>
          </cell>
          <cell r="J46">
            <v>591993</v>
          </cell>
          <cell r="K46">
            <v>19733.099999999999</v>
          </cell>
          <cell r="L46">
            <v>711270.34332965396</v>
          </cell>
          <cell r="M46">
            <v>22944.204623537225</v>
          </cell>
          <cell r="N46">
            <v>767691.66603686591</v>
          </cell>
          <cell r="O46">
            <v>25589.722201228862</v>
          </cell>
          <cell r="P46">
            <v>847223.84839227831</v>
          </cell>
          <cell r="Q46">
            <v>27329.801561041237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1367720.63</v>
          </cell>
          <cell r="E47">
            <v>44120.02032258064</v>
          </cell>
          <cell r="F47">
            <v>1281475</v>
          </cell>
          <cell r="G47">
            <v>45766.964285714283</v>
          </cell>
          <cell r="H47">
            <v>1455070</v>
          </cell>
          <cell r="I47">
            <v>46937.741935483871</v>
          </cell>
          <cell r="J47">
            <v>1467859</v>
          </cell>
          <cell r="K47">
            <v>48928.633333333331</v>
          </cell>
          <cell r="L47">
            <v>1860270.6566703459</v>
          </cell>
          <cell r="M47">
            <v>60008.730860333737</v>
          </cell>
          <cell r="N47">
            <v>2091001.3339631341</v>
          </cell>
          <cell r="O47">
            <v>69700.044465437808</v>
          </cell>
          <cell r="P47">
            <v>2038958.1016077201</v>
          </cell>
          <cell r="Q47">
            <v>65772.841987345804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2001477.43</v>
          </cell>
          <cell r="E48">
            <v>64563.788064516128</v>
          </cell>
          <cell r="F48">
            <v>1927047</v>
          </cell>
          <cell r="G48">
            <v>68823.107142857145</v>
          </cell>
          <cell r="H48">
            <v>2235361</v>
          </cell>
          <cell r="I48">
            <v>72108.419354838712</v>
          </cell>
          <cell r="J48">
            <v>2059852</v>
          </cell>
          <cell r="K48">
            <v>68661.733333333337</v>
          </cell>
          <cell r="L48">
            <v>2571541</v>
          </cell>
          <cell r="M48">
            <v>82952.93548387097</v>
          </cell>
          <cell r="N48">
            <v>2858693</v>
          </cell>
          <cell r="O48">
            <v>95289.766666666663</v>
          </cell>
          <cell r="P48">
            <v>2886181.9499999983</v>
          </cell>
          <cell r="Q48">
            <v>93102.643548387045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727337.75</v>
          </cell>
          <cell r="E51">
            <v>23462.508064516129</v>
          </cell>
          <cell r="F51">
            <v>744085.53</v>
          </cell>
          <cell r="G51">
            <v>26574.483214285716</v>
          </cell>
          <cell r="H51">
            <v>808102.12</v>
          </cell>
          <cell r="I51">
            <v>26067.810322580644</v>
          </cell>
          <cell r="J51">
            <v>704348</v>
          </cell>
          <cell r="K51">
            <v>23478.266666666666</v>
          </cell>
          <cell r="L51">
            <v>703871</v>
          </cell>
          <cell r="M51">
            <v>22705.516129032258</v>
          </cell>
          <cell r="N51">
            <v>758300.34099852422</v>
          </cell>
          <cell r="O51">
            <v>25276.678033284141</v>
          </cell>
          <cell r="P51">
            <v>764757</v>
          </cell>
          <cell r="Q51">
            <v>24669.580645161292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200135</v>
          </cell>
          <cell r="E52">
            <v>6455.9677419354839</v>
          </cell>
          <cell r="F52">
            <v>151778</v>
          </cell>
          <cell r="G52">
            <v>5420.6428571428569</v>
          </cell>
          <cell r="H52">
            <v>152063.13</v>
          </cell>
          <cell r="I52">
            <v>4905.2622580645166</v>
          </cell>
          <cell r="J52">
            <v>130261</v>
          </cell>
          <cell r="K52">
            <v>4342.0333333333338</v>
          </cell>
          <cell r="L52">
            <v>132465</v>
          </cell>
          <cell r="M52">
            <v>4273.0645161290322</v>
          </cell>
          <cell r="N52">
            <v>127831.41900147576</v>
          </cell>
          <cell r="O52">
            <v>4261.047300049192</v>
          </cell>
          <cell r="P52">
            <v>158032</v>
          </cell>
          <cell r="Q52">
            <v>5097.8064516129034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927472.75</v>
          </cell>
          <cell r="E54">
            <v>29918.475806451614</v>
          </cell>
          <cell r="F54">
            <v>895863.53</v>
          </cell>
          <cell r="G54">
            <v>31995.126071428571</v>
          </cell>
          <cell r="H54">
            <v>960165.25</v>
          </cell>
          <cell r="I54">
            <v>30973.072580645163</v>
          </cell>
          <cell r="J54">
            <v>834609</v>
          </cell>
          <cell r="K54">
            <v>27820.3</v>
          </cell>
          <cell r="L54">
            <v>836336</v>
          </cell>
          <cell r="M54">
            <v>26978.580645161292</v>
          </cell>
          <cell r="N54">
            <v>886131.76</v>
          </cell>
          <cell r="O54">
            <v>29537.725333333332</v>
          </cell>
          <cell r="P54">
            <v>922789</v>
          </cell>
          <cell r="Q54">
            <v>29767.387096774193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</row>
        <row r="60">
          <cell r="A60" t="str">
            <v>TOTAL NUEVO</v>
          </cell>
        </row>
        <row r="61">
          <cell r="A61" t="str">
            <v>TOTAL MAXUS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654280</v>
          </cell>
          <cell r="E63">
            <v>21105.806451612902</v>
          </cell>
          <cell r="F63">
            <v>527889</v>
          </cell>
          <cell r="G63">
            <v>18853.178571428572</v>
          </cell>
          <cell r="H63">
            <v>414780</v>
          </cell>
          <cell r="I63">
            <v>13380</v>
          </cell>
          <cell r="J63">
            <v>491690</v>
          </cell>
          <cell r="K63">
            <v>16389.666666666668</v>
          </cell>
          <cell r="L63">
            <v>627890</v>
          </cell>
          <cell r="M63">
            <v>20254.516129032258</v>
          </cell>
          <cell r="N63">
            <v>641330</v>
          </cell>
          <cell r="O63">
            <v>21377.666666666668</v>
          </cell>
          <cell r="P63">
            <v>653860</v>
          </cell>
          <cell r="Q63">
            <v>21092.258064516129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48392</v>
          </cell>
          <cell r="E64">
            <v>1561.0322580645161</v>
          </cell>
          <cell r="F64">
            <v>148518</v>
          </cell>
          <cell r="G64">
            <v>5304.2142857142853</v>
          </cell>
          <cell r="H64">
            <v>266112</v>
          </cell>
          <cell r="I64">
            <v>8584.2580645161288</v>
          </cell>
          <cell r="J64">
            <v>228054</v>
          </cell>
          <cell r="K64">
            <v>7601.8</v>
          </cell>
          <cell r="L64">
            <v>241341</v>
          </cell>
          <cell r="M64">
            <v>7785.1935483870966</v>
          </cell>
          <cell r="N64">
            <v>254635</v>
          </cell>
          <cell r="O64">
            <v>8487.8333333333339</v>
          </cell>
          <cell r="P64">
            <v>247726</v>
          </cell>
          <cell r="Q64">
            <v>7991.1612903225805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702672</v>
          </cell>
          <cell r="E66">
            <v>22666.83870967742</v>
          </cell>
          <cell r="F66">
            <v>676407</v>
          </cell>
          <cell r="G66">
            <v>24157.392857142859</v>
          </cell>
          <cell r="H66">
            <v>680892</v>
          </cell>
          <cell r="I66">
            <v>21964.258064516129</v>
          </cell>
          <cell r="J66">
            <v>719744</v>
          </cell>
          <cell r="K66">
            <v>23991.466666666667</v>
          </cell>
          <cell r="L66">
            <v>869231</v>
          </cell>
          <cell r="M66">
            <v>28039.709677419356</v>
          </cell>
          <cell r="N66">
            <v>895965</v>
          </cell>
          <cell r="O66">
            <v>29865.5</v>
          </cell>
          <cell r="P66">
            <v>901586</v>
          </cell>
          <cell r="Q66">
            <v>29083.419354838708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209930</v>
          </cell>
          <cell r="E69">
            <v>6771.9354838709678</v>
          </cell>
          <cell r="F69">
            <v>179285</v>
          </cell>
          <cell r="G69">
            <v>6403.0357142857147</v>
          </cell>
          <cell r="H69">
            <v>195375</v>
          </cell>
          <cell r="I69">
            <v>6302.4193548387093</v>
          </cell>
          <cell r="J69">
            <v>182318</v>
          </cell>
          <cell r="K69">
            <v>6077.2666666666664</v>
          </cell>
          <cell r="L69">
            <v>179740</v>
          </cell>
          <cell r="M69">
            <v>5798.0645161290322</v>
          </cell>
          <cell r="N69">
            <v>168383.17</v>
          </cell>
          <cell r="O69">
            <v>5612.7723333333333</v>
          </cell>
          <cell r="P69">
            <v>172639.19400000002</v>
          </cell>
          <cell r="Q69">
            <v>5569.0062580645163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</row>
        <row r="71">
          <cell r="A71" t="str">
            <v>TOTAL PLUSPETROL</v>
          </cell>
          <cell r="D71">
            <v>209930</v>
          </cell>
          <cell r="E71">
            <v>6771.9354838709678</v>
          </cell>
          <cell r="F71">
            <v>179285</v>
          </cell>
          <cell r="G71">
            <v>6403.0357142857147</v>
          </cell>
          <cell r="H71">
            <v>195375</v>
          </cell>
          <cell r="I71">
            <v>6302.4193548387093</v>
          </cell>
          <cell r="J71">
            <v>182318</v>
          </cell>
          <cell r="K71">
            <v>6077.2666666666664</v>
          </cell>
          <cell r="L71">
            <v>179740</v>
          </cell>
          <cell r="M71">
            <v>5798.0645161290322</v>
          </cell>
          <cell r="N71">
            <v>168383.17</v>
          </cell>
          <cell r="O71">
            <v>5612.7723333333333</v>
          </cell>
          <cell r="P71">
            <v>172639.19400000002</v>
          </cell>
          <cell r="Q71">
            <v>5569.0062580645163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14406.152</v>
          </cell>
          <cell r="O74">
            <v>480.20506666666665</v>
          </cell>
          <cell r="P74">
            <v>14634</v>
          </cell>
          <cell r="Q74">
            <v>472.06451612903226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N75">
            <v>14406.152</v>
          </cell>
          <cell r="O75">
            <v>480.20506666666665</v>
          </cell>
          <cell r="P75">
            <v>14634</v>
          </cell>
          <cell r="Q75">
            <v>472.06451612903226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420707</v>
          </cell>
          <cell r="E77">
            <v>13571.193548387097</v>
          </cell>
          <cell r="F77">
            <v>502057</v>
          </cell>
          <cell r="G77">
            <v>17930.607142857141</v>
          </cell>
          <cell r="H77">
            <v>610908</v>
          </cell>
          <cell r="I77">
            <v>19706.709677419356</v>
          </cell>
          <cell r="J77">
            <v>609158</v>
          </cell>
          <cell r="K77">
            <v>20305.266666666666</v>
          </cell>
          <cell r="L77">
            <v>731638</v>
          </cell>
          <cell r="M77">
            <v>23601.225806451614</v>
          </cell>
          <cell r="N77">
            <v>926161</v>
          </cell>
          <cell r="O77">
            <v>30872.033333333333</v>
          </cell>
          <cell r="P77">
            <v>952955</v>
          </cell>
          <cell r="Q77">
            <v>30740.483870967742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416401</v>
          </cell>
          <cell r="E78">
            <v>13432.290322580646</v>
          </cell>
          <cell r="F78">
            <v>393070</v>
          </cell>
          <cell r="G78">
            <v>14038.214285714286</v>
          </cell>
          <cell r="H78">
            <v>456526</v>
          </cell>
          <cell r="I78">
            <v>14726.645161290322</v>
          </cell>
          <cell r="J78">
            <v>374611</v>
          </cell>
          <cell r="K78">
            <v>12487.033333333333</v>
          </cell>
          <cell r="L78">
            <v>366936</v>
          </cell>
          <cell r="M78">
            <v>11836.645161290322</v>
          </cell>
          <cell r="N78">
            <v>402377</v>
          </cell>
          <cell r="O78">
            <v>13412.566666666668</v>
          </cell>
          <cell r="P78">
            <v>402884</v>
          </cell>
          <cell r="Q78">
            <v>12996.258064516129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53758</v>
          </cell>
          <cell r="E79">
            <v>1734.1290322580646</v>
          </cell>
          <cell r="F79">
            <v>47129</v>
          </cell>
          <cell r="G79">
            <v>1683.1785714285713</v>
          </cell>
          <cell r="H79">
            <v>50498</v>
          </cell>
          <cell r="I79">
            <v>1628.9677419354839</v>
          </cell>
          <cell r="J79">
            <v>48822</v>
          </cell>
          <cell r="K79">
            <v>1627.4</v>
          </cell>
          <cell r="L79">
            <v>49522</v>
          </cell>
          <cell r="M79">
            <v>1597.483870967742</v>
          </cell>
          <cell r="N79">
            <v>47187</v>
          </cell>
          <cell r="O79">
            <v>1572.9</v>
          </cell>
          <cell r="P79">
            <v>47863</v>
          </cell>
          <cell r="Q79">
            <v>1543.9677419354839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890866</v>
          </cell>
          <cell r="E80">
            <v>28737.612903225807</v>
          </cell>
          <cell r="F80">
            <v>942256</v>
          </cell>
          <cell r="G80">
            <v>33652</v>
          </cell>
          <cell r="H80">
            <v>1117932</v>
          </cell>
          <cell r="I80">
            <v>36062.322580645159</v>
          </cell>
          <cell r="J80">
            <v>1032591</v>
          </cell>
          <cell r="K80">
            <v>34419.699999999997</v>
          </cell>
          <cell r="L80">
            <v>1148096</v>
          </cell>
          <cell r="M80">
            <v>37035.354838709674</v>
          </cell>
          <cell r="N80">
            <v>1375725</v>
          </cell>
          <cell r="O80">
            <v>45857.5</v>
          </cell>
          <cell r="P80">
            <v>1403702</v>
          </cell>
          <cell r="Q80">
            <v>45280.709677419356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</row>
        <row r="86">
          <cell r="A86" t="str">
            <v>TOTAL MENORES</v>
          </cell>
        </row>
        <row r="87">
          <cell r="A87" t="str">
            <v>TOTAL NUEVO</v>
          </cell>
          <cell r="D87">
            <v>1575924.55</v>
          </cell>
          <cell r="E87">
            <v>50836.275806451617</v>
          </cell>
          <cell r="F87">
            <v>1562043.53</v>
          </cell>
          <cell r="G87">
            <v>55787.26892857143</v>
          </cell>
          <cell r="H87">
            <v>1755448.12</v>
          </cell>
          <cell r="I87">
            <v>56627.358709677421</v>
          </cell>
          <cell r="J87">
            <v>1496401</v>
          </cell>
          <cell r="K87">
            <v>49880.033333333333</v>
          </cell>
          <cell r="L87">
            <v>1593747.6296780391</v>
          </cell>
          <cell r="M87">
            <v>51411.213860581905</v>
          </cell>
          <cell r="N87">
            <v>1689776.5331589479</v>
          </cell>
          <cell r="O87">
            <v>56325.884438631598</v>
          </cell>
          <cell r="P87">
            <v>1832273.0548286331</v>
          </cell>
          <cell r="Q87">
            <v>59105.582413826873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5463101.6299999999</v>
          </cell>
          <cell r="E88">
            <v>176229.08483870968</v>
          </cell>
          <cell r="F88">
            <v>5714964</v>
          </cell>
          <cell r="G88">
            <v>204105.85714285713</v>
          </cell>
          <cell r="H88">
            <v>6550936.1299999999</v>
          </cell>
          <cell r="I88">
            <v>211320.52032258065</v>
          </cell>
          <cell r="J88">
            <v>5998869</v>
          </cell>
          <cell r="K88">
            <v>199962.3</v>
          </cell>
          <cell r="L88">
            <v>6949206.3437732561</v>
          </cell>
          <cell r="M88">
            <v>224167.94657333085</v>
          </cell>
          <cell r="N88">
            <v>8124747.1659778524</v>
          </cell>
          <cell r="O88">
            <v>270824.90553259506</v>
          </cell>
          <cell r="P88">
            <v>8232154.1845440846</v>
          </cell>
          <cell r="Q88">
            <v>265553.36079174466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7039026.1799999997</v>
          </cell>
          <cell r="E89">
            <v>227065.36064516127</v>
          </cell>
          <cell r="F89">
            <v>7277007.5300000003</v>
          </cell>
          <cell r="G89">
            <v>259893.12607142859</v>
          </cell>
          <cell r="H89">
            <v>8306384.25</v>
          </cell>
          <cell r="I89">
            <v>267947.87903225806</v>
          </cell>
          <cell r="J89">
            <v>7495270</v>
          </cell>
          <cell r="K89">
            <v>249842.33333333331</v>
          </cell>
          <cell r="L89">
            <v>8542953.9734512959</v>
          </cell>
          <cell r="M89">
            <v>275579.16043391277</v>
          </cell>
          <cell r="N89">
            <v>9814523.6991368011</v>
          </cell>
          <cell r="O89">
            <v>327150.78997122671</v>
          </cell>
          <cell r="P89">
            <v>10064427.239372717</v>
          </cell>
          <cell r="Q89">
            <v>324658.9432055715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41"/>
      <sheetData sheetId="42"/>
      <sheetData sheetId="43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MPCM</v>
          </cell>
          <cell r="U8" t="str">
            <v>MPCD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AB10">
            <v>0</v>
          </cell>
          <cell r="AC10">
            <v>0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 t="e">
            <v>#REF!</v>
          </cell>
          <cell r="S11" t="e">
            <v>#REF!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 t="e">
            <v>#REF!</v>
          </cell>
          <cell r="S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P13">
            <v>0</v>
          </cell>
          <cell r="Q13">
            <v>0</v>
          </cell>
          <cell r="R13" t="e">
            <v>#REF!</v>
          </cell>
          <cell r="S13" t="e">
            <v>#REF!</v>
          </cell>
          <cell r="AB13" t="e">
            <v>#REF!</v>
          </cell>
          <cell r="AC13" t="e">
            <v>#REF!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e">
            <v>#REF!</v>
          </cell>
          <cell r="S14" t="e">
            <v>#REF!</v>
          </cell>
          <cell r="AB14" t="e">
            <v>#REF!</v>
          </cell>
          <cell r="AC14" t="e">
            <v>#REF!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e">
            <v>#REF!</v>
          </cell>
          <cell r="S15" t="e">
            <v>#REF!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0</v>
          </cell>
          <cell r="Q16">
            <v>0</v>
          </cell>
          <cell r="R16" t="e">
            <v>#REF!</v>
          </cell>
          <cell r="S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54184</v>
          </cell>
          <cell r="E17">
            <v>1747.8709677419354</v>
          </cell>
          <cell r="F17">
            <v>56128</v>
          </cell>
          <cell r="G17">
            <v>2004.5714285714287</v>
          </cell>
          <cell r="H17">
            <v>41375</v>
          </cell>
          <cell r="I17">
            <v>1334.6774193548388</v>
          </cell>
          <cell r="J17">
            <v>30168.791006268693</v>
          </cell>
          <cell r="K17">
            <v>1005.6263668756231</v>
          </cell>
          <cell r="L17">
            <v>44070.924071324</v>
          </cell>
          <cell r="M17">
            <v>1421.6427119781936</v>
          </cell>
          <cell r="N17">
            <v>45992.738314503418</v>
          </cell>
          <cell r="O17">
            <v>1533.0912771501139</v>
          </cell>
          <cell r="P17">
            <v>50404.168165989584</v>
          </cell>
          <cell r="Q17">
            <v>1625.9409085803093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869</v>
          </cell>
          <cell r="I18">
            <v>28.032258064516128</v>
          </cell>
          <cell r="J18">
            <v>14720.208993731307</v>
          </cell>
          <cell r="K18">
            <v>490.67363312437686</v>
          </cell>
          <cell r="L18">
            <v>1392.8553341556269</v>
          </cell>
          <cell r="M18">
            <v>44.930817230826676</v>
          </cell>
          <cell r="N18">
            <v>1786.8179011719103</v>
          </cell>
          <cell r="O18">
            <v>59.56059670573034</v>
          </cell>
          <cell r="P18">
            <v>2006.4798284619276</v>
          </cell>
          <cell r="Q18">
            <v>64.725155756836372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P19">
            <v>0</v>
          </cell>
          <cell r="Q19">
            <v>0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4294</v>
          </cell>
          <cell r="E20">
            <v>138.51612903225808</v>
          </cell>
          <cell r="F20">
            <v>3600</v>
          </cell>
          <cell r="G20">
            <v>128.57142857142858</v>
          </cell>
          <cell r="H20">
            <v>3940</v>
          </cell>
          <cell r="I20">
            <v>127.09677419354838</v>
          </cell>
          <cell r="J20">
            <v>3911</v>
          </cell>
          <cell r="K20">
            <v>130.36666666666667</v>
          </cell>
          <cell r="L20">
            <v>3849</v>
          </cell>
          <cell r="M20">
            <v>124.16129032258064</v>
          </cell>
          <cell r="N20">
            <v>3563</v>
          </cell>
          <cell r="O20">
            <v>118.76666666666667</v>
          </cell>
          <cell r="P20">
            <v>3834</v>
          </cell>
          <cell r="Q20">
            <v>123.6774193548387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R21" t="e">
            <v>#REF!</v>
          </cell>
          <cell r="T21" t="e">
            <v>#REF!</v>
          </cell>
          <cell r="U21" t="e">
            <v>#REF!</v>
          </cell>
          <cell r="AB21" t="e">
            <v>#REF!</v>
          </cell>
          <cell r="AC21" t="e">
            <v>#REF!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2446</v>
          </cell>
          <cell r="E23">
            <v>78.903225806451616</v>
          </cell>
          <cell r="F23">
            <v>2612</v>
          </cell>
          <cell r="G23">
            <v>93.285714285714292</v>
          </cell>
          <cell r="H23">
            <v>2648</v>
          </cell>
          <cell r="I23">
            <v>85.41935483870968</v>
          </cell>
          <cell r="J23">
            <v>2273</v>
          </cell>
          <cell r="K23">
            <v>75.766666666666666</v>
          </cell>
          <cell r="L23">
            <v>2875</v>
          </cell>
          <cell r="M23">
            <v>92.741935483870961</v>
          </cell>
          <cell r="N23">
            <v>2683</v>
          </cell>
          <cell r="O23">
            <v>89.433333333333337</v>
          </cell>
          <cell r="P23">
            <v>2929</v>
          </cell>
          <cell r="Q23">
            <v>94.483870967741936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R24" t="e">
            <v>#REF!</v>
          </cell>
          <cell r="T24" t="e">
            <v>#REF!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869</v>
          </cell>
          <cell r="I27">
            <v>28.032258064516128</v>
          </cell>
          <cell r="J27">
            <v>14720.208993731307</v>
          </cell>
          <cell r="K27">
            <v>490.67363312437686</v>
          </cell>
          <cell r="L27">
            <v>1392.8553341556269</v>
          </cell>
          <cell r="M27">
            <v>44.930817230826676</v>
          </cell>
          <cell r="N27">
            <v>1786.8179011719103</v>
          </cell>
          <cell r="O27">
            <v>59.56059670573034</v>
          </cell>
          <cell r="P27">
            <v>2006.4798284619276</v>
          </cell>
          <cell r="Q27">
            <v>64.725155756836372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60924</v>
          </cell>
          <cell r="E28">
            <v>1965.2903225806451</v>
          </cell>
          <cell r="F28">
            <v>62340</v>
          </cell>
          <cell r="G28">
            <v>2226.4285714285716</v>
          </cell>
          <cell r="H28">
            <v>47963</v>
          </cell>
          <cell r="I28">
            <v>1547.1935483870968</v>
          </cell>
          <cell r="J28">
            <v>36352.791006268693</v>
          </cell>
          <cell r="K28">
            <v>1211.7597002089565</v>
          </cell>
          <cell r="L28">
            <v>50794.924071324</v>
          </cell>
          <cell r="M28">
            <v>1638.545937784645</v>
          </cell>
          <cell r="N28">
            <v>52238.738314503418</v>
          </cell>
          <cell r="O28">
            <v>1741.291277150114</v>
          </cell>
          <cell r="P28">
            <v>57167.168165989584</v>
          </cell>
          <cell r="Q28">
            <v>1844.1021989028898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60924</v>
          </cell>
          <cell r="E29">
            <v>1965.2903225806451</v>
          </cell>
          <cell r="F29">
            <v>62340</v>
          </cell>
          <cell r="G29">
            <v>2226.4285714285716</v>
          </cell>
          <cell r="H29">
            <v>48832</v>
          </cell>
          <cell r="I29">
            <v>1575.2258064516129</v>
          </cell>
          <cell r="J29">
            <v>51073</v>
          </cell>
          <cell r="K29">
            <v>1702.4333333333334</v>
          </cell>
          <cell r="L29">
            <v>52187.779405479625</v>
          </cell>
          <cell r="M29">
            <v>1683.4767550154718</v>
          </cell>
          <cell r="N29">
            <v>54025.556215675329</v>
          </cell>
          <cell r="O29">
            <v>1800.8518738558444</v>
          </cell>
          <cell r="P29">
            <v>59173.647994451509</v>
          </cell>
          <cell r="Q29">
            <v>1908.8273546597261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80315.3</v>
          </cell>
          <cell r="E33">
            <v>2590.8161290322582</v>
          </cell>
          <cell r="F33">
            <v>71929</v>
          </cell>
          <cell r="G33">
            <v>2568.8928571428573</v>
          </cell>
          <cell r="H33">
            <v>86911</v>
          </cell>
          <cell r="I33">
            <v>2803.5806451612902</v>
          </cell>
          <cell r="J33">
            <v>68277</v>
          </cell>
          <cell r="K33">
            <v>2275.9</v>
          </cell>
          <cell r="L33">
            <v>87857.379429947585</v>
          </cell>
          <cell r="M33">
            <v>2834.1090138692771</v>
          </cell>
          <cell r="N33">
            <v>84834.674549356569</v>
          </cell>
          <cell r="O33">
            <v>2827.8224849785524</v>
          </cell>
          <cell r="P33">
            <v>87150.267842955422</v>
          </cell>
          <cell r="Q33">
            <v>2811.2989626759813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502</v>
          </cell>
          <cell r="I34">
            <v>16.193548387096776</v>
          </cell>
          <cell r="J34">
            <v>910</v>
          </cell>
          <cell r="K34">
            <v>30.333333333333332</v>
          </cell>
          <cell r="L34">
            <v>992.87640831411409</v>
          </cell>
          <cell r="M34">
            <v>32.028271235939165</v>
          </cell>
          <cell r="N34">
            <v>1452.3254506434423</v>
          </cell>
          <cell r="O34">
            <v>48.410848354781407</v>
          </cell>
          <cell r="P34">
            <v>1666.7321570445492</v>
          </cell>
          <cell r="Q34">
            <v>53.765553453049975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AB40" t="e">
            <v>#REF!</v>
          </cell>
          <cell r="AC40" t="e">
            <v>#REF!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2195.1</v>
          </cell>
          <cell r="E42">
            <v>70.809677419354841</v>
          </cell>
          <cell r="F42">
            <v>6134</v>
          </cell>
          <cell r="G42">
            <v>219.07142857142858</v>
          </cell>
          <cell r="H42">
            <v>3857</v>
          </cell>
          <cell r="I42">
            <v>124.41935483870968</v>
          </cell>
          <cell r="J42">
            <v>4717</v>
          </cell>
          <cell r="K42">
            <v>157.23333333333332</v>
          </cell>
          <cell r="L42">
            <v>5345</v>
          </cell>
          <cell r="M42">
            <v>172.41935483870967</v>
          </cell>
          <cell r="N42">
            <v>4070</v>
          </cell>
          <cell r="O42">
            <v>135.66666666666666</v>
          </cell>
          <cell r="P42">
            <v>3078</v>
          </cell>
          <cell r="Q42">
            <v>99.290322580645167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>
            <v>0</v>
          </cell>
          <cell r="R43" t="e">
            <v>#REF!</v>
          </cell>
          <cell r="T43" t="e">
            <v>#REF!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141266</v>
          </cell>
          <cell r="E44">
            <v>4556.9677419354839</v>
          </cell>
          <cell r="F44">
            <v>125849</v>
          </cell>
          <cell r="G44">
            <v>4494.6071428571431</v>
          </cell>
          <cell r="H44">
            <v>126932</v>
          </cell>
          <cell r="I44">
            <v>4094.5806451612902</v>
          </cell>
          <cell r="J44">
            <v>128254</v>
          </cell>
          <cell r="K44">
            <v>4275.1333333333332</v>
          </cell>
          <cell r="L44">
            <v>144483</v>
          </cell>
          <cell r="M44">
            <v>4660.7419354838712</v>
          </cell>
          <cell r="N44">
            <v>136031</v>
          </cell>
          <cell r="O44">
            <v>4534.3666666666668</v>
          </cell>
          <cell r="P44">
            <v>138260</v>
          </cell>
          <cell r="Q44">
            <v>4460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</row>
        <row r="46">
          <cell r="A46" t="str">
            <v>TOTAL NUEVO</v>
          </cell>
          <cell r="D46">
            <v>2195.1</v>
          </cell>
          <cell r="E46">
            <v>70.809677419354841</v>
          </cell>
          <cell r="F46">
            <v>6134</v>
          </cell>
          <cell r="G46">
            <v>219.07142857142858</v>
          </cell>
          <cell r="H46">
            <v>4359</v>
          </cell>
          <cell r="I46">
            <v>140.61290322580646</v>
          </cell>
          <cell r="J46">
            <v>5627</v>
          </cell>
          <cell r="K46">
            <v>187.56666666666666</v>
          </cell>
          <cell r="L46">
            <v>6337.8764083141141</v>
          </cell>
          <cell r="M46">
            <v>204.44762607464884</v>
          </cell>
          <cell r="N46">
            <v>5522.3254506434423</v>
          </cell>
          <cell r="O46">
            <v>184.07751502144808</v>
          </cell>
          <cell r="P46">
            <v>4744.7321570445492</v>
          </cell>
          <cell r="Q46">
            <v>153.05587603369514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221581.3</v>
          </cell>
          <cell r="E47">
            <v>7147.7838709677417</v>
          </cell>
          <cell r="F47">
            <v>197778</v>
          </cell>
          <cell r="G47">
            <v>7063.5</v>
          </cell>
          <cell r="H47">
            <v>213843</v>
          </cell>
          <cell r="I47">
            <v>6898.1612903225805</v>
          </cell>
          <cell r="J47">
            <v>196531</v>
          </cell>
          <cell r="K47">
            <v>6551.0333333333338</v>
          </cell>
          <cell r="L47">
            <v>232340.37942994758</v>
          </cell>
          <cell r="M47">
            <v>7494.8509493531483</v>
          </cell>
          <cell r="N47">
            <v>220865.67454935657</v>
          </cell>
          <cell r="O47">
            <v>7362.1891516452188</v>
          </cell>
          <cell r="P47">
            <v>225410.26784295542</v>
          </cell>
          <cell r="Q47">
            <v>7271.2989626759818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223776.4</v>
          </cell>
          <cell r="E48">
            <v>7218.5935483870962</v>
          </cell>
          <cell r="F48">
            <v>203912</v>
          </cell>
          <cell r="G48">
            <v>7282.5714285714284</v>
          </cell>
          <cell r="H48">
            <v>218202</v>
          </cell>
          <cell r="I48">
            <v>7038.7741935483873</v>
          </cell>
          <cell r="J48">
            <v>202158</v>
          </cell>
          <cell r="K48">
            <v>6738.6</v>
          </cell>
          <cell r="L48">
            <v>238678.25583826168</v>
          </cell>
          <cell r="M48">
            <v>7699.2985754277961</v>
          </cell>
          <cell r="N48">
            <v>226388</v>
          </cell>
          <cell r="O48">
            <v>7546.2666666666664</v>
          </cell>
          <cell r="P48">
            <v>230154.99999999997</v>
          </cell>
          <cell r="Q48">
            <v>7424.3548387096762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3473.2</v>
          </cell>
          <cell r="E51">
            <v>112.03870967741935</v>
          </cell>
          <cell r="F51">
            <v>3219.34</v>
          </cell>
          <cell r="G51">
            <v>114.97642857142857</v>
          </cell>
          <cell r="H51">
            <v>3155.16</v>
          </cell>
          <cell r="I51">
            <v>101.77935483870968</v>
          </cell>
          <cell r="J51">
            <v>2695</v>
          </cell>
          <cell r="K51">
            <v>89.833333333333329</v>
          </cell>
          <cell r="L51">
            <v>2790</v>
          </cell>
          <cell r="M51">
            <v>90</v>
          </cell>
          <cell r="N51">
            <v>10000.701956319457</v>
          </cell>
          <cell r="O51">
            <v>333.35673187731521</v>
          </cell>
          <cell r="P51">
            <v>3525</v>
          </cell>
          <cell r="Q51">
            <v>113.70967741935483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1104</v>
          </cell>
          <cell r="E52">
            <v>35.612903225806448</v>
          </cell>
          <cell r="F52">
            <v>771</v>
          </cell>
          <cell r="G52">
            <v>27.535714285714285</v>
          </cell>
          <cell r="H52">
            <v>699.55</v>
          </cell>
          <cell r="I52">
            <v>22.566129032258065</v>
          </cell>
          <cell r="J52">
            <v>626</v>
          </cell>
          <cell r="K52">
            <v>20.866666666666667</v>
          </cell>
          <cell r="L52">
            <v>712</v>
          </cell>
          <cell r="M52">
            <v>22.967741935483872</v>
          </cell>
          <cell r="N52">
            <v>1769.5380436805376</v>
          </cell>
          <cell r="O52">
            <v>58.98460145601792</v>
          </cell>
          <cell r="P52">
            <v>873</v>
          </cell>
          <cell r="Q52">
            <v>28.161290322580644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4577.2</v>
          </cell>
          <cell r="E54">
            <v>147.65161290322581</v>
          </cell>
          <cell r="F54">
            <v>3990.34</v>
          </cell>
          <cell r="G54">
            <v>142.51214285714286</v>
          </cell>
          <cell r="H54">
            <v>3854.71</v>
          </cell>
          <cell r="I54">
            <v>124.34548387096774</v>
          </cell>
          <cell r="J54">
            <v>3321</v>
          </cell>
          <cell r="K54">
            <v>110.7</v>
          </cell>
          <cell r="L54">
            <v>3502</v>
          </cell>
          <cell r="M54">
            <v>112.96774193548387</v>
          </cell>
          <cell r="N54">
            <v>11770.239999999994</v>
          </cell>
          <cell r="O54">
            <v>392.34133333333313</v>
          </cell>
          <cell r="P54">
            <v>4398</v>
          </cell>
          <cell r="Q54">
            <v>141.87096774193549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7546</v>
          </cell>
          <cell r="M56">
            <v>243.41935483870967</v>
          </cell>
          <cell r="N56">
            <v>5477</v>
          </cell>
          <cell r="O56">
            <v>182.56666666666666</v>
          </cell>
          <cell r="P56">
            <v>5903</v>
          </cell>
          <cell r="Q56">
            <v>190.41935483870967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7546</v>
          </cell>
          <cell r="M60">
            <v>243.41935483870967</v>
          </cell>
          <cell r="N60">
            <v>5477</v>
          </cell>
          <cell r="O60">
            <v>182.56666666666666</v>
          </cell>
          <cell r="P60">
            <v>5903</v>
          </cell>
          <cell r="Q60">
            <v>190.41935483870967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7546</v>
          </cell>
          <cell r="M61">
            <v>243.41935483870967</v>
          </cell>
          <cell r="N61">
            <v>5477</v>
          </cell>
          <cell r="O61">
            <v>182.56666666666666</v>
          </cell>
          <cell r="P61">
            <v>5903</v>
          </cell>
          <cell r="Q61">
            <v>190.41935483870967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0</v>
          </cell>
          <cell r="E63">
            <v>0</v>
          </cell>
          <cell r="F63">
            <v>28985</v>
          </cell>
          <cell r="G63">
            <v>1035.1785714285713</v>
          </cell>
          <cell r="H63">
            <v>22656</v>
          </cell>
          <cell r="I63">
            <v>730.83870967741939</v>
          </cell>
          <cell r="J63">
            <v>26902</v>
          </cell>
          <cell r="K63">
            <v>896.73333333333335</v>
          </cell>
          <cell r="L63">
            <v>34729</v>
          </cell>
          <cell r="M63">
            <v>1120.2903225806451</v>
          </cell>
          <cell r="N63">
            <v>34981</v>
          </cell>
          <cell r="O63">
            <v>1166.0333333333333</v>
          </cell>
          <cell r="P63">
            <v>36165</v>
          </cell>
          <cell r="Q63">
            <v>1166.6129032258063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1654</v>
          </cell>
          <cell r="E64">
            <v>53.354838709677416</v>
          </cell>
          <cell r="F64">
            <v>1819</v>
          </cell>
          <cell r="G64">
            <v>64.964285714285708</v>
          </cell>
          <cell r="H64">
            <v>3870</v>
          </cell>
          <cell r="I64">
            <v>124.83870967741936</v>
          </cell>
          <cell r="J64">
            <v>6126</v>
          </cell>
          <cell r="K64">
            <v>204.2</v>
          </cell>
          <cell r="L64">
            <v>2293</v>
          </cell>
          <cell r="M64">
            <v>73.967741935483872</v>
          </cell>
          <cell r="N64">
            <v>3009</v>
          </cell>
          <cell r="O64">
            <v>100.3</v>
          </cell>
          <cell r="P64">
            <v>5878</v>
          </cell>
          <cell r="Q64">
            <v>189.61290322580646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1654</v>
          </cell>
          <cell r="E66">
            <v>53.354838709677416</v>
          </cell>
          <cell r="F66">
            <v>1819</v>
          </cell>
          <cell r="G66">
            <v>64.964285714285708</v>
          </cell>
          <cell r="H66">
            <v>3870</v>
          </cell>
          <cell r="I66">
            <v>124.83870967741936</v>
          </cell>
          <cell r="J66">
            <v>6126</v>
          </cell>
          <cell r="K66">
            <v>204.2</v>
          </cell>
          <cell r="L66">
            <v>2293</v>
          </cell>
          <cell r="M66">
            <v>73.967741935483872</v>
          </cell>
          <cell r="N66">
            <v>3009</v>
          </cell>
          <cell r="O66">
            <v>100.3</v>
          </cell>
          <cell r="P66">
            <v>5878</v>
          </cell>
          <cell r="Q66">
            <v>189.61290322580646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393</v>
          </cell>
          <cell r="E69">
            <v>12.67741935483871</v>
          </cell>
          <cell r="F69">
            <v>370</v>
          </cell>
          <cell r="G69">
            <v>13.214285714285714</v>
          </cell>
          <cell r="H69">
            <v>412</v>
          </cell>
          <cell r="I69">
            <v>13.290322580645162</v>
          </cell>
          <cell r="J69">
            <v>369</v>
          </cell>
          <cell r="K69">
            <v>12.3</v>
          </cell>
          <cell r="L69">
            <v>373</v>
          </cell>
          <cell r="M69">
            <v>12.03225806451613</v>
          </cell>
          <cell r="N69">
            <v>361</v>
          </cell>
          <cell r="O69">
            <v>12.033333333333333</v>
          </cell>
          <cell r="P69">
            <v>361</v>
          </cell>
          <cell r="Q69">
            <v>11.64516129032258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</row>
        <row r="71">
          <cell r="A71" t="str">
            <v>TOTAL PLUSPETROL</v>
          </cell>
          <cell r="D71">
            <v>393</v>
          </cell>
          <cell r="E71">
            <v>12.67741935483871</v>
          </cell>
          <cell r="F71">
            <v>370</v>
          </cell>
          <cell r="G71">
            <v>13.214285714285714</v>
          </cell>
          <cell r="H71">
            <v>412</v>
          </cell>
          <cell r="I71">
            <v>13.290322580645162</v>
          </cell>
          <cell r="J71">
            <v>369</v>
          </cell>
          <cell r="K71">
            <v>12.3</v>
          </cell>
          <cell r="L71">
            <v>373</v>
          </cell>
          <cell r="M71">
            <v>12.03225806451613</v>
          </cell>
          <cell r="N71">
            <v>361</v>
          </cell>
          <cell r="O71">
            <v>12.033333333333333</v>
          </cell>
          <cell r="P71">
            <v>361</v>
          </cell>
          <cell r="Q71">
            <v>11.64516129032258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e">
            <v>#REF!</v>
          </cell>
          <cell r="S73" t="e">
            <v>#REF!</v>
          </cell>
          <cell r="T73" t="e">
            <v>#REF!</v>
          </cell>
          <cell r="U73" t="e">
            <v>#REF!</v>
          </cell>
          <cell r="AB73" t="e">
            <v>#REF!</v>
          </cell>
          <cell r="AC73" t="e">
            <v>#REF!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14615</v>
          </cell>
          <cell r="E77">
            <v>471.45161290322579</v>
          </cell>
          <cell r="F77">
            <v>17441</v>
          </cell>
          <cell r="G77">
            <v>622.89285714285711</v>
          </cell>
          <cell r="H77">
            <v>34981</v>
          </cell>
          <cell r="I77">
            <v>1128.4193548387098</v>
          </cell>
          <cell r="J77">
            <v>24464</v>
          </cell>
          <cell r="K77">
            <v>815.4666666666667</v>
          </cell>
          <cell r="L77">
            <v>28241</v>
          </cell>
          <cell r="M77">
            <v>911</v>
          </cell>
          <cell r="N77">
            <v>43641</v>
          </cell>
          <cell r="O77">
            <v>1454.7</v>
          </cell>
          <cell r="P77">
            <v>51136</v>
          </cell>
          <cell r="Q77">
            <v>1649.5483870967741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2771</v>
          </cell>
          <cell r="E78">
            <v>89.387096774193552</v>
          </cell>
          <cell r="F78">
            <v>3152</v>
          </cell>
          <cell r="G78">
            <v>112.57142857142857</v>
          </cell>
          <cell r="H78">
            <v>1627</v>
          </cell>
          <cell r="I78">
            <v>52.483870967741936</v>
          </cell>
          <cell r="J78">
            <v>1670</v>
          </cell>
          <cell r="K78">
            <v>55.666666666666664</v>
          </cell>
          <cell r="L78">
            <v>1451</v>
          </cell>
          <cell r="M78">
            <v>46.806451612903224</v>
          </cell>
          <cell r="N78">
            <v>891</v>
          </cell>
          <cell r="O78">
            <v>29.7</v>
          </cell>
          <cell r="P78">
            <v>738.5</v>
          </cell>
          <cell r="Q78">
            <v>23.822580645161292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2513</v>
          </cell>
          <cell r="E79">
            <v>81.064516129032256</v>
          </cell>
          <cell r="F79">
            <v>2203</v>
          </cell>
          <cell r="G79">
            <v>78.678571428571431</v>
          </cell>
          <cell r="H79">
            <v>2381</v>
          </cell>
          <cell r="I79">
            <v>76.806451612903231</v>
          </cell>
          <cell r="J79">
            <v>2165</v>
          </cell>
          <cell r="K79">
            <v>72.166666666666671</v>
          </cell>
          <cell r="L79">
            <v>2452</v>
          </cell>
          <cell r="M79">
            <v>79.096774193548384</v>
          </cell>
          <cell r="N79">
            <v>2184</v>
          </cell>
          <cell r="O79">
            <v>72.8</v>
          </cell>
          <cell r="P79">
            <v>2263</v>
          </cell>
          <cell r="Q79">
            <v>73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2771</v>
          </cell>
          <cell r="E80">
            <v>89.387096774193552</v>
          </cell>
          <cell r="F80">
            <v>3152</v>
          </cell>
          <cell r="G80">
            <v>112.57142857142857</v>
          </cell>
          <cell r="H80">
            <v>1627</v>
          </cell>
          <cell r="I80">
            <v>52.483870967741936</v>
          </cell>
          <cell r="J80">
            <v>1670</v>
          </cell>
          <cell r="K80">
            <v>55.666666666666664</v>
          </cell>
          <cell r="L80">
            <v>1451</v>
          </cell>
          <cell r="M80">
            <v>46.806451612903224</v>
          </cell>
          <cell r="N80">
            <v>891</v>
          </cell>
          <cell r="O80">
            <v>29.7</v>
          </cell>
          <cell r="P80">
            <v>738.5</v>
          </cell>
          <cell r="Q80">
            <v>23.822580645161292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0</v>
          </cell>
          <cell r="E83">
            <v>0</v>
          </cell>
          <cell r="AB83">
            <v>0</v>
          </cell>
          <cell r="AC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 t="e">
            <v>#REF!</v>
          </cell>
          <cell r="S84" t="e">
            <v>#REF!</v>
          </cell>
          <cell r="T84" t="e">
            <v>#REF!</v>
          </cell>
          <cell r="U84" t="e">
            <v>#REF!</v>
          </cell>
          <cell r="AB84" t="e">
            <v>#REF!</v>
          </cell>
          <cell r="AC84" t="e">
            <v>#REF!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</row>
        <row r="86">
          <cell r="A86" t="str">
            <v>TOTAL MENORES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D87">
            <v>5668.2999999999993</v>
          </cell>
          <cell r="E87">
            <v>182.84838709677416</v>
          </cell>
          <cell r="F87">
            <v>9353.34</v>
          </cell>
          <cell r="G87">
            <v>334.04785714285714</v>
          </cell>
          <cell r="H87">
            <v>8383.16</v>
          </cell>
          <cell r="I87">
            <v>270.42451612903227</v>
          </cell>
          <cell r="J87">
            <v>23042.208993731307</v>
          </cell>
          <cell r="K87">
            <v>768.0736331243769</v>
          </cell>
          <cell r="L87">
            <v>18066.731742469739</v>
          </cell>
          <cell r="M87">
            <v>582.79779814418509</v>
          </cell>
          <cell r="N87">
            <v>22786.845308134809</v>
          </cell>
          <cell r="O87">
            <v>759.56151027116027</v>
          </cell>
          <cell r="P87">
            <v>16179.211985506478</v>
          </cell>
          <cell r="Q87">
            <v>521.91006404859604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288427.3</v>
          </cell>
          <cell r="E88">
            <v>9304.1064516129027</v>
          </cell>
          <cell r="F88">
            <v>266230</v>
          </cell>
          <cell r="G88">
            <v>9508.2142857142862</v>
          </cell>
          <cell r="H88">
            <v>268414.55</v>
          </cell>
          <cell r="I88">
            <v>8658.5338709677417</v>
          </cell>
          <cell r="J88">
            <v>241674.7910062687</v>
          </cell>
          <cell r="K88">
            <v>8055.8263668756235</v>
          </cell>
          <cell r="L88">
            <v>287964.30350127158</v>
          </cell>
          <cell r="M88">
            <v>9289.1710806861793</v>
          </cell>
          <cell r="N88">
            <v>279134.95090754051</v>
          </cell>
          <cell r="O88">
            <v>9304.4983635846838</v>
          </cell>
          <cell r="P88">
            <v>290427.93600894499</v>
          </cell>
          <cell r="Q88">
            <v>9368.6430970627425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294095.59999999998</v>
          </cell>
          <cell r="E89">
            <v>9486.9548387096766</v>
          </cell>
          <cell r="F89">
            <v>275583.34000000003</v>
          </cell>
          <cell r="G89">
            <v>9842.2621428571438</v>
          </cell>
          <cell r="H89">
            <v>276797.70999999996</v>
          </cell>
          <cell r="I89">
            <v>8928.9583870967726</v>
          </cell>
          <cell r="J89">
            <v>264717</v>
          </cell>
          <cell r="K89">
            <v>8823.9</v>
          </cell>
          <cell r="L89">
            <v>306031.03524374135</v>
          </cell>
          <cell r="M89">
            <v>9871.9688788303665</v>
          </cell>
          <cell r="N89">
            <v>301921.79621567531</v>
          </cell>
          <cell r="O89">
            <v>10064.059873855844</v>
          </cell>
          <cell r="P89">
            <v>306607.14799445146</v>
          </cell>
          <cell r="Q89">
            <v>9890.5531611113365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44"/>
      <sheetData sheetId="45"/>
      <sheetData sheetId="46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MPCM</v>
          </cell>
          <cell r="U8" t="str">
            <v>MPCD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44732.743320000001</v>
          </cell>
          <cell r="E10">
            <v>1442.99172</v>
          </cell>
          <cell r="F10">
            <v>23450.529569999999</v>
          </cell>
          <cell r="G10">
            <v>837.5189132142857</v>
          </cell>
          <cell r="H10">
            <v>18726.192070000001</v>
          </cell>
          <cell r="I10">
            <v>604.07071193548393</v>
          </cell>
          <cell r="J10">
            <v>16421.456320000001</v>
          </cell>
          <cell r="K10">
            <v>547.38187733333336</v>
          </cell>
          <cell r="AB10">
            <v>103330.92128</v>
          </cell>
          <cell r="AC10">
            <v>309.37401580838321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94348.965160000007</v>
          </cell>
          <cell r="E12">
            <v>3043.5150051612904</v>
          </cell>
          <cell r="F12">
            <v>82298.991129999995</v>
          </cell>
          <cell r="G12">
            <v>2939.2496832142856</v>
          </cell>
          <cell r="H12">
            <v>52535.566359999997</v>
          </cell>
          <cell r="I12">
            <v>1694.6956890322579</v>
          </cell>
          <cell r="J12">
            <v>82004.150970000002</v>
          </cell>
          <cell r="K12">
            <v>2733.4716990000002</v>
          </cell>
          <cell r="L12">
            <v>83938.670815999983</v>
          </cell>
          <cell r="M12">
            <v>2707.6990585806448</v>
          </cell>
          <cell r="N12">
            <v>80983.545629999993</v>
          </cell>
          <cell r="O12">
            <v>2699.451521</v>
          </cell>
          <cell r="P12">
            <v>88799</v>
          </cell>
          <cell r="Q12">
            <v>2864.483870967742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4495</v>
          </cell>
          <cell r="Q16">
            <v>145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2593</v>
          </cell>
          <cell r="E17">
            <v>83.645161290322577</v>
          </cell>
          <cell r="F17">
            <v>428812</v>
          </cell>
          <cell r="G17">
            <v>15314.714285714286</v>
          </cell>
          <cell r="H17">
            <v>545880</v>
          </cell>
          <cell r="I17">
            <v>17609.032258064515</v>
          </cell>
          <cell r="J17">
            <v>96383</v>
          </cell>
          <cell r="K17">
            <v>3212.7666666666669</v>
          </cell>
          <cell r="L17">
            <v>375058</v>
          </cell>
          <cell r="M17">
            <v>12098.645161290322</v>
          </cell>
          <cell r="N17">
            <v>1119784</v>
          </cell>
          <cell r="O17">
            <v>37326.133333333331</v>
          </cell>
          <cell r="P17">
            <v>1299942.2057314003</v>
          </cell>
          <cell r="Q17">
            <v>41933.619539722589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25124</v>
          </cell>
          <cell r="I18">
            <v>810.45161290322585</v>
          </cell>
          <cell r="J18">
            <v>47028</v>
          </cell>
          <cell r="K18">
            <v>1567.6</v>
          </cell>
          <cell r="L18">
            <v>34624.973451294965</v>
          </cell>
          <cell r="M18">
            <v>1116.934627461128</v>
          </cell>
          <cell r="N18">
            <v>48266.61713680048</v>
          </cell>
          <cell r="O18">
            <v>1608.8872378933493</v>
          </cell>
          <cell r="P18">
            <v>55262.889641318638</v>
          </cell>
          <cell r="Q18">
            <v>1782.6738593973755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J20">
            <v>642719.46649999998</v>
          </cell>
          <cell r="K20">
            <v>21423.982216666667</v>
          </cell>
          <cell r="L20">
            <v>631175.85279000003</v>
          </cell>
          <cell r="M20">
            <v>20360.511380322583</v>
          </cell>
          <cell r="N20">
            <v>638505.89361000003</v>
          </cell>
          <cell r="O20">
            <v>21283.529786999999</v>
          </cell>
          <cell r="P20">
            <v>417076.93938000005</v>
          </cell>
          <cell r="Q20">
            <v>13454.094818709678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546039.03799999994</v>
          </cell>
          <cell r="E21">
            <v>17614.162516129032</v>
          </cell>
          <cell r="F21">
            <v>583813.16799999995</v>
          </cell>
          <cell r="G21">
            <v>20850.470285714284</v>
          </cell>
          <cell r="H21">
            <v>704644.54269999999</v>
          </cell>
          <cell r="I21">
            <v>22730.469119354839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T22" t="e">
            <v>#REF!</v>
          </cell>
          <cell r="U22" t="e">
            <v>#REF!</v>
          </cell>
          <cell r="AA22" t="e">
            <v>#VALUE!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J23">
            <v>1205750.0525700001</v>
          </cell>
          <cell r="K23">
            <v>40191.668419000001</v>
          </cell>
          <cell r="L23">
            <v>1221639.1966239999</v>
          </cell>
          <cell r="M23">
            <v>39407.716020129024</v>
          </cell>
          <cell r="N23">
            <v>1090539.7643820001</v>
          </cell>
          <cell r="O23">
            <v>36351.325479400002</v>
          </cell>
          <cell r="P23">
            <v>1205089.5168359999</v>
          </cell>
          <cell r="Q23">
            <v>38873.855381806447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1021210.623</v>
          </cell>
          <cell r="E24">
            <v>32942.27816129032</v>
          </cell>
          <cell r="F24">
            <v>991839.66041000001</v>
          </cell>
          <cell r="G24">
            <v>35422.845014642859</v>
          </cell>
          <cell r="H24">
            <v>1171782.047</v>
          </cell>
          <cell r="I24">
            <v>37799.42087096774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444958.18599000003</v>
          </cell>
          <cell r="E25">
            <v>14353.489870645162</v>
          </cell>
          <cell r="F25">
            <v>406753.38034999999</v>
          </cell>
          <cell r="G25">
            <v>14526.906441071429</v>
          </cell>
          <cell r="H25">
            <v>441248.14283999999</v>
          </cell>
          <cell r="I25">
            <v>14233.811059354839</v>
          </cell>
          <cell r="J25">
            <v>436329.60256000003</v>
          </cell>
          <cell r="K25">
            <v>14544.320085333335</v>
          </cell>
          <cell r="L25">
            <v>448329.97860296298</v>
          </cell>
          <cell r="M25">
            <v>14462.257374289129</v>
          </cell>
          <cell r="N25">
            <v>523023.71031006542</v>
          </cell>
          <cell r="O25">
            <v>17434.123677002182</v>
          </cell>
          <cell r="P25">
            <v>545035</v>
          </cell>
          <cell r="Q25">
            <v>17581.774193548386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68546.727880000006</v>
          </cell>
          <cell r="E26">
            <v>2211.1847703225808</v>
          </cell>
          <cell r="F26">
            <v>61378.294370000003</v>
          </cell>
          <cell r="G26">
            <v>2192.0819417857142</v>
          </cell>
          <cell r="H26">
            <v>66504.677939999994</v>
          </cell>
          <cell r="I26">
            <v>2145.312191612903</v>
          </cell>
          <cell r="J26">
            <v>50330.60929</v>
          </cell>
          <cell r="K26">
            <v>1677.6869763333334</v>
          </cell>
          <cell r="L26">
            <v>56630.068729037135</v>
          </cell>
          <cell r="M26">
            <v>1826.7764106141012</v>
          </cell>
          <cell r="N26">
            <v>31600.938905934592</v>
          </cell>
          <cell r="O26">
            <v>1053.3646301978197</v>
          </cell>
          <cell r="P26">
            <v>67859</v>
          </cell>
          <cell r="Q26">
            <v>2189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207628.43635999999</v>
          </cell>
          <cell r="E27">
            <v>6697.6914954838703</v>
          </cell>
          <cell r="F27">
            <v>167127.81507000001</v>
          </cell>
          <cell r="G27">
            <v>5968.8505382142857</v>
          </cell>
          <cell r="H27">
            <v>162890.43637000001</v>
          </cell>
          <cell r="I27">
            <v>5254.5302054838712</v>
          </cell>
          <cell r="J27">
            <v>195784.21658000001</v>
          </cell>
          <cell r="K27">
            <v>6526.1405526666667</v>
          </cell>
          <cell r="L27">
            <v>175193.71299633209</v>
          </cell>
          <cell r="M27">
            <v>5651.4100966558735</v>
          </cell>
          <cell r="N27">
            <v>160851.10167273507</v>
          </cell>
          <cell r="O27">
            <v>5361.7033890911689</v>
          </cell>
          <cell r="P27">
            <v>216415.88964131864</v>
          </cell>
          <cell r="Q27">
            <v>6981.1577303651175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2014800.84699</v>
          </cell>
          <cell r="E28">
            <v>64993.575709354838</v>
          </cell>
          <cell r="F28">
            <v>2411218.2087599998</v>
          </cell>
          <cell r="G28">
            <v>86114.936027142845</v>
          </cell>
          <cell r="H28">
            <v>2863554.7325400002</v>
          </cell>
          <cell r="I28">
            <v>92372.733307741946</v>
          </cell>
          <cell r="J28">
            <v>2381182.12163</v>
          </cell>
          <cell r="K28">
            <v>79372.737387666668</v>
          </cell>
          <cell r="L28">
            <v>2676203.028016963</v>
          </cell>
          <cell r="M28">
            <v>86329.129936031066</v>
          </cell>
          <cell r="N28">
            <v>3371853.3683020659</v>
          </cell>
          <cell r="O28">
            <v>112395.11227673553</v>
          </cell>
          <cell r="P28">
            <v>3467143.6619474003</v>
          </cell>
          <cell r="Q28">
            <v>111843.34393378711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2222429.2833500002</v>
          </cell>
          <cell r="E29">
            <v>71691.267204838718</v>
          </cell>
          <cell r="F29">
            <v>2578346.0238299998</v>
          </cell>
          <cell r="G29">
            <v>92083.786565357135</v>
          </cell>
          <cell r="H29">
            <v>3026445.1689100005</v>
          </cell>
          <cell r="I29">
            <v>97627.263513225815</v>
          </cell>
          <cell r="J29">
            <v>2576966.3382099997</v>
          </cell>
          <cell r="K29">
            <v>85898.877940333317</v>
          </cell>
          <cell r="L29">
            <v>2851396.741013295</v>
          </cell>
          <cell r="M29">
            <v>91980.540032686942</v>
          </cell>
          <cell r="N29">
            <v>3532704.4699748009</v>
          </cell>
          <cell r="O29">
            <v>117756.8156658267</v>
          </cell>
          <cell r="P29">
            <v>3683559.5515887188</v>
          </cell>
          <cell r="Q29">
            <v>118824.50166415222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1367720.63</v>
          </cell>
          <cell r="E33">
            <v>44120.02032258064</v>
          </cell>
          <cell r="F33">
            <v>1249602</v>
          </cell>
          <cell r="G33">
            <v>44628.642857142855</v>
          </cell>
          <cell r="H33">
            <v>1395280</v>
          </cell>
          <cell r="I33">
            <v>45009.032258064515</v>
          </cell>
          <cell r="J33">
            <v>1313861</v>
          </cell>
          <cell r="K33">
            <v>43795.366666666669</v>
          </cell>
          <cell r="L33">
            <v>1487243.6566703459</v>
          </cell>
          <cell r="M33">
            <v>47975.601828075676</v>
          </cell>
          <cell r="N33">
            <v>1479406.3339631341</v>
          </cell>
          <cell r="O33">
            <v>49313.544465437801</v>
          </cell>
          <cell r="P33">
            <v>1509655.1016077201</v>
          </cell>
          <cell r="Q33">
            <v>48698.551664765168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7237</v>
          </cell>
          <cell r="I34">
            <v>233.45161290322579</v>
          </cell>
          <cell r="J34">
            <v>17517</v>
          </cell>
          <cell r="K34">
            <v>583.9</v>
          </cell>
          <cell r="L34">
            <v>16807.343329653908</v>
          </cell>
          <cell r="M34">
            <v>542.1723654727067</v>
          </cell>
          <cell r="N34">
            <v>25326.666036865914</v>
          </cell>
          <cell r="O34">
            <v>844.22220122886381</v>
          </cell>
          <cell r="P34">
            <v>28871.848392278283</v>
          </cell>
          <cell r="Q34">
            <v>931.34994813800915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633756.80000000005</v>
          </cell>
          <cell r="E42">
            <v>20443.767741935484</v>
          </cell>
          <cell r="F42">
            <v>645572</v>
          </cell>
          <cell r="G42">
            <v>23056.142857142859</v>
          </cell>
          <cell r="H42">
            <v>773054</v>
          </cell>
          <cell r="I42">
            <v>24937.225806451614</v>
          </cell>
          <cell r="J42">
            <v>574476</v>
          </cell>
          <cell r="K42">
            <v>19149.2</v>
          </cell>
          <cell r="L42">
            <v>694463</v>
          </cell>
          <cell r="M42">
            <v>22402.032258064515</v>
          </cell>
          <cell r="N42">
            <v>742365</v>
          </cell>
          <cell r="O42">
            <v>24745.5</v>
          </cell>
          <cell r="P42">
            <v>818352</v>
          </cell>
          <cell r="Q42">
            <v>26398.451612903227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F44">
            <v>31873</v>
          </cell>
          <cell r="G44">
            <v>1138.3214285714287</v>
          </cell>
          <cell r="H44">
            <v>59790</v>
          </cell>
          <cell r="I44">
            <v>1928.7096774193549</v>
          </cell>
          <cell r="J44">
            <v>153998</v>
          </cell>
          <cell r="K44">
            <v>5133.2666666666664</v>
          </cell>
          <cell r="L44">
            <v>373027</v>
          </cell>
          <cell r="M44">
            <v>12033.129032258064</v>
          </cell>
          <cell r="N44">
            <v>611595</v>
          </cell>
          <cell r="O44">
            <v>20386.5</v>
          </cell>
          <cell r="P44">
            <v>529303</v>
          </cell>
          <cell r="Q44">
            <v>17074.290322580644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</row>
        <row r="46">
          <cell r="A46" t="str">
            <v>TOTAL NUEVO</v>
          </cell>
          <cell r="D46">
            <v>633756.80000000005</v>
          </cell>
          <cell r="E46">
            <v>20443.767741935484</v>
          </cell>
          <cell r="F46">
            <v>645572</v>
          </cell>
          <cell r="G46">
            <v>23056.142857142859</v>
          </cell>
          <cell r="H46">
            <v>780291</v>
          </cell>
          <cell r="I46">
            <v>25170.677419354837</v>
          </cell>
          <cell r="J46">
            <v>591993</v>
          </cell>
          <cell r="K46">
            <v>19733.099999999999</v>
          </cell>
          <cell r="L46">
            <v>711270.34332965396</v>
          </cell>
          <cell r="M46">
            <v>22944.204623537225</v>
          </cell>
          <cell r="N46">
            <v>767691.66603686591</v>
          </cell>
          <cell r="O46">
            <v>25589.722201228862</v>
          </cell>
          <cell r="P46">
            <v>847223.84839227831</v>
          </cell>
          <cell r="Q46">
            <v>27329.801561041237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1367720.63</v>
          </cell>
          <cell r="E47">
            <v>44120.02032258064</v>
          </cell>
          <cell r="F47">
            <v>1281475</v>
          </cell>
          <cell r="G47">
            <v>45766.964285714283</v>
          </cell>
          <cell r="H47">
            <v>1455070</v>
          </cell>
          <cell r="I47">
            <v>46937.741935483871</v>
          </cell>
          <cell r="J47">
            <v>1467859</v>
          </cell>
          <cell r="K47">
            <v>48928.633333333331</v>
          </cell>
          <cell r="L47">
            <v>1860270.6566703459</v>
          </cell>
          <cell r="M47">
            <v>60008.730860333737</v>
          </cell>
          <cell r="N47">
            <v>2091001.3339631341</v>
          </cell>
          <cell r="O47">
            <v>69700.044465437808</v>
          </cell>
          <cell r="P47">
            <v>2038958.1016077201</v>
          </cell>
          <cell r="Q47">
            <v>65772.841987345804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2001477.43</v>
          </cell>
          <cell r="E48">
            <v>64563.788064516128</v>
          </cell>
          <cell r="F48">
            <v>1927047</v>
          </cell>
          <cell r="G48">
            <v>68823.107142857145</v>
          </cell>
          <cell r="H48">
            <v>2235361</v>
          </cell>
          <cell r="I48">
            <v>72108.419354838712</v>
          </cell>
          <cell r="J48">
            <v>2059852</v>
          </cell>
          <cell r="K48">
            <v>68661.733333333337</v>
          </cell>
          <cell r="L48">
            <v>2571541</v>
          </cell>
          <cell r="M48">
            <v>82952.93548387097</v>
          </cell>
          <cell r="N48">
            <v>2858693</v>
          </cell>
          <cell r="O48">
            <v>95289.766666666663</v>
          </cell>
          <cell r="P48">
            <v>2886181.9499999983</v>
          </cell>
          <cell r="Q48">
            <v>93102.643548387045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727337.75</v>
          </cell>
          <cell r="E51">
            <v>23462.508064516129</v>
          </cell>
          <cell r="F51">
            <v>744085.53</v>
          </cell>
          <cell r="G51">
            <v>26574.483214285716</v>
          </cell>
          <cell r="H51">
            <v>808102.12</v>
          </cell>
          <cell r="I51">
            <v>26067.810322580644</v>
          </cell>
          <cell r="J51">
            <v>704348</v>
          </cell>
          <cell r="K51">
            <v>23478.266666666666</v>
          </cell>
          <cell r="L51">
            <v>703871</v>
          </cell>
          <cell r="M51">
            <v>22705.516129032258</v>
          </cell>
          <cell r="N51">
            <v>758300.34099852422</v>
          </cell>
          <cell r="O51">
            <v>25276.678033284141</v>
          </cell>
          <cell r="P51">
            <v>764757</v>
          </cell>
          <cell r="Q51">
            <v>24669.580645161292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200135</v>
          </cell>
          <cell r="E52">
            <v>6455.9677419354839</v>
          </cell>
          <cell r="F52">
            <v>151778</v>
          </cell>
          <cell r="G52">
            <v>5420.6428571428569</v>
          </cell>
          <cell r="H52">
            <v>152063.13</v>
          </cell>
          <cell r="I52">
            <v>4905.2622580645166</v>
          </cell>
          <cell r="J52">
            <v>130261</v>
          </cell>
          <cell r="K52">
            <v>4342.0333333333338</v>
          </cell>
          <cell r="L52">
            <v>132465</v>
          </cell>
          <cell r="M52">
            <v>4273.0645161290322</v>
          </cell>
          <cell r="N52">
            <v>127831.41900147576</v>
          </cell>
          <cell r="O52">
            <v>4261.047300049192</v>
          </cell>
          <cell r="P52">
            <v>158032</v>
          </cell>
          <cell r="Q52">
            <v>5097.8064516129034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927472.75</v>
          </cell>
          <cell r="E54">
            <v>29918.475806451614</v>
          </cell>
          <cell r="F54">
            <v>895863.53</v>
          </cell>
          <cell r="G54">
            <v>31995.126071428571</v>
          </cell>
          <cell r="H54">
            <v>960165.25</v>
          </cell>
          <cell r="I54">
            <v>30973.072580645163</v>
          </cell>
          <cell r="J54">
            <v>834609</v>
          </cell>
          <cell r="K54">
            <v>27820.3</v>
          </cell>
          <cell r="L54">
            <v>836336</v>
          </cell>
          <cell r="M54">
            <v>26978.580645161292</v>
          </cell>
          <cell r="N54">
            <v>886131.76</v>
          </cell>
          <cell r="O54">
            <v>29537.725333333332</v>
          </cell>
          <cell r="P54">
            <v>922789</v>
          </cell>
          <cell r="Q54">
            <v>29767.387096774193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</row>
        <row r="60">
          <cell r="A60" t="str">
            <v>TOTAL NUEVO</v>
          </cell>
        </row>
        <row r="61">
          <cell r="A61" t="str">
            <v>TOTAL MAXUS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618887</v>
          </cell>
          <cell r="E63">
            <v>19964.096774193549</v>
          </cell>
          <cell r="F63">
            <v>498904</v>
          </cell>
          <cell r="G63">
            <v>17818</v>
          </cell>
          <cell r="H63">
            <v>392124</v>
          </cell>
          <cell r="I63">
            <v>12649.161290322581</v>
          </cell>
          <cell r="J63">
            <v>464788</v>
          </cell>
          <cell r="K63">
            <v>15492.933333333332</v>
          </cell>
          <cell r="L63">
            <v>593161</v>
          </cell>
          <cell r="M63">
            <v>19134.225806451614</v>
          </cell>
          <cell r="N63">
            <v>606349</v>
          </cell>
          <cell r="O63">
            <v>20211.633333333335</v>
          </cell>
          <cell r="P63">
            <v>617695</v>
          </cell>
          <cell r="Q63">
            <v>19925.645161290322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48392</v>
          </cell>
          <cell r="E64">
            <v>1561.0322580645161</v>
          </cell>
          <cell r="F64">
            <v>148518</v>
          </cell>
          <cell r="G64">
            <v>5304.2142857142853</v>
          </cell>
          <cell r="H64">
            <v>266112</v>
          </cell>
          <cell r="I64">
            <v>8584.2580645161288</v>
          </cell>
          <cell r="J64">
            <v>228054</v>
          </cell>
          <cell r="K64">
            <v>7601.8</v>
          </cell>
          <cell r="L64">
            <v>241341</v>
          </cell>
          <cell r="M64">
            <v>7785.1935483870966</v>
          </cell>
          <cell r="N64">
            <v>254635</v>
          </cell>
          <cell r="O64">
            <v>8487.8333333333339</v>
          </cell>
          <cell r="P64">
            <v>247726</v>
          </cell>
          <cell r="Q64">
            <v>7991.1612903225805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667279</v>
          </cell>
          <cell r="E66">
            <v>21525.129032258064</v>
          </cell>
          <cell r="F66">
            <v>647422</v>
          </cell>
          <cell r="G66">
            <v>23122.214285714286</v>
          </cell>
          <cell r="H66">
            <v>658236</v>
          </cell>
          <cell r="I66">
            <v>21233.419354838708</v>
          </cell>
          <cell r="J66">
            <v>692842</v>
          </cell>
          <cell r="K66">
            <v>23094.733333333334</v>
          </cell>
          <cell r="L66">
            <v>834502</v>
          </cell>
          <cell r="M66">
            <v>26919.419354838708</v>
          </cell>
          <cell r="N66">
            <v>860984</v>
          </cell>
          <cell r="O66">
            <v>28699.466666666667</v>
          </cell>
          <cell r="P66">
            <v>865421</v>
          </cell>
          <cell r="Q66">
            <v>27916.806451612902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209930</v>
          </cell>
          <cell r="E69">
            <v>6771.9354838709678</v>
          </cell>
          <cell r="F69">
            <v>179285</v>
          </cell>
          <cell r="G69">
            <v>6403.0357142857147</v>
          </cell>
          <cell r="H69">
            <v>195375</v>
          </cell>
          <cell r="I69">
            <v>6302.4193548387093</v>
          </cell>
          <cell r="J69">
            <v>182318</v>
          </cell>
          <cell r="K69">
            <v>6077.2666666666664</v>
          </cell>
          <cell r="L69">
            <v>179740</v>
          </cell>
          <cell r="M69">
            <v>5798.0645161290322</v>
          </cell>
          <cell r="N69">
            <v>168383.17</v>
          </cell>
          <cell r="O69">
            <v>5612.7723333333333</v>
          </cell>
          <cell r="P69">
            <v>172639.19400000002</v>
          </cell>
          <cell r="Q69">
            <v>5569.0062580645163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</row>
        <row r="71">
          <cell r="A71" t="str">
            <v>TOTAL PLUSPETROL</v>
          </cell>
          <cell r="D71">
            <v>209930</v>
          </cell>
          <cell r="E71">
            <v>6771.9354838709678</v>
          </cell>
          <cell r="F71">
            <v>179285</v>
          </cell>
          <cell r="G71">
            <v>6403.0357142857147</v>
          </cell>
          <cell r="H71">
            <v>195375</v>
          </cell>
          <cell r="I71">
            <v>6302.4193548387093</v>
          </cell>
          <cell r="J71">
            <v>182318</v>
          </cell>
          <cell r="K71">
            <v>6077.2666666666664</v>
          </cell>
          <cell r="L71">
            <v>179740</v>
          </cell>
          <cell r="M71">
            <v>5798.0645161290322</v>
          </cell>
          <cell r="N71">
            <v>168383.17</v>
          </cell>
          <cell r="O71">
            <v>5612.7723333333333</v>
          </cell>
          <cell r="P71">
            <v>172639.19400000002</v>
          </cell>
          <cell r="Q71">
            <v>5569.0062580645163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13738.282793279999</v>
          </cell>
          <cell r="O74">
            <v>457.94275977599995</v>
          </cell>
          <cell r="P74">
            <v>13992.152760000001</v>
          </cell>
          <cell r="Q74">
            <v>451.35976645161293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N75">
            <v>13738.282793279999</v>
          </cell>
          <cell r="O75">
            <v>457.94275977599995</v>
          </cell>
          <cell r="P75">
            <v>13992.152760000001</v>
          </cell>
          <cell r="Q75">
            <v>451.35976645161293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406092</v>
          </cell>
          <cell r="E77">
            <v>13099.741935483871</v>
          </cell>
          <cell r="F77">
            <v>484616</v>
          </cell>
          <cell r="G77">
            <v>17307.714285714286</v>
          </cell>
          <cell r="H77">
            <v>575927</v>
          </cell>
          <cell r="I77">
            <v>18578.290322580644</v>
          </cell>
          <cell r="J77">
            <v>584694</v>
          </cell>
          <cell r="K77">
            <v>19489.8</v>
          </cell>
          <cell r="L77">
            <v>703397</v>
          </cell>
          <cell r="M77">
            <v>22690.225806451614</v>
          </cell>
          <cell r="N77">
            <v>882520</v>
          </cell>
          <cell r="O77">
            <v>29417.333333333332</v>
          </cell>
          <cell r="P77">
            <v>901819</v>
          </cell>
          <cell r="Q77">
            <v>29090.935483870966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416401</v>
          </cell>
          <cell r="E78">
            <v>13432.290322580646</v>
          </cell>
          <cell r="F78">
            <v>393070</v>
          </cell>
          <cell r="G78">
            <v>14038.214285714286</v>
          </cell>
          <cell r="H78">
            <v>456526</v>
          </cell>
          <cell r="I78">
            <v>14726.645161290322</v>
          </cell>
          <cell r="J78">
            <v>374611</v>
          </cell>
          <cell r="K78">
            <v>12487.033333333333</v>
          </cell>
          <cell r="L78">
            <v>366936</v>
          </cell>
          <cell r="M78">
            <v>11836.645161290322</v>
          </cell>
          <cell r="N78">
            <v>402377</v>
          </cell>
          <cell r="O78">
            <v>13412.566666666668</v>
          </cell>
          <cell r="P78">
            <v>402884</v>
          </cell>
          <cell r="Q78">
            <v>12996.258064516129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51245</v>
          </cell>
          <cell r="E79">
            <v>1653.0645161290322</v>
          </cell>
          <cell r="F79">
            <v>44926</v>
          </cell>
          <cell r="G79">
            <v>1604.5</v>
          </cell>
          <cell r="H79">
            <v>48117</v>
          </cell>
          <cell r="I79">
            <v>1552.1612903225807</v>
          </cell>
          <cell r="J79">
            <v>46657</v>
          </cell>
          <cell r="K79">
            <v>1555.2333333333333</v>
          </cell>
          <cell r="L79">
            <v>47070</v>
          </cell>
          <cell r="M79">
            <v>1518.3870967741937</v>
          </cell>
          <cell r="N79">
            <v>45003</v>
          </cell>
          <cell r="O79">
            <v>1500.1</v>
          </cell>
          <cell r="P79">
            <v>45600</v>
          </cell>
          <cell r="Q79">
            <v>1470.9677419354839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873738</v>
          </cell>
          <cell r="E80">
            <v>28185.096774193549</v>
          </cell>
          <cell r="F80">
            <v>922612</v>
          </cell>
          <cell r="G80">
            <v>32950.428571428572</v>
          </cell>
          <cell r="H80">
            <v>1080570</v>
          </cell>
          <cell r="I80">
            <v>34857.096774193546</v>
          </cell>
          <cell r="J80">
            <v>1005962</v>
          </cell>
          <cell r="K80">
            <v>33532.066666666666</v>
          </cell>
          <cell r="L80">
            <v>1117403</v>
          </cell>
          <cell r="M80">
            <v>36045.258064516129</v>
          </cell>
          <cell r="N80">
            <v>1329900</v>
          </cell>
          <cell r="O80">
            <v>44330</v>
          </cell>
          <cell r="P80">
            <v>1350303</v>
          </cell>
          <cell r="Q80">
            <v>43558.161290322583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</row>
        <row r="86">
          <cell r="A86" t="str">
            <v>TOTAL MENORES</v>
          </cell>
        </row>
        <row r="87">
          <cell r="A87" t="str">
            <v>TOTAL NUEVO</v>
          </cell>
          <cell r="D87">
            <v>1568722.98636</v>
          </cell>
          <cell r="E87">
            <v>50603.967301935481</v>
          </cell>
          <cell r="F87">
            <v>1556785.34507</v>
          </cell>
          <cell r="G87">
            <v>55599.476609642858</v>
          </cell>
          <cell r="H87">
            <v>1751283.5563699999</v>
          </cell>
          <cell r="I87">
            <v>56493.01794741935</v>
          </cell>
          <cell r="J87">
            <v>1492125.21658</v>
          </cell>
          <cell r="K87">
            <v>49737.507219333333</v>
          </cell>
          <cell r="L87">
            <v>1590335.0563259861</v>
          </cell>
          <cell r="M87">
            <v>51301.130849225359</v>
          </cell>
          <cell r="N87">
            <v>1686843.1087081251</v>
          </cell>
          <cell r="O87">
            <v>56228.103623604169</v>
          </cell>
          <cell r="P87">
            <v>1828396.7380335969</v>
          </cell>
          <cell r="Q87">
            <v>58980.539936567642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5333603.4769899994</v>
          </cell>
          <cell r="E88">
            <v>172051.72506419354</v>
          </cell>
          <cell r="F88">
            <v>5593790.2087599998</v>
          </cell>
          <cell r="G88">
            <v>199778.22174142857</v>
          </cell>
          <cell r="H88">
            <v>6404868.8625400001</v>
          </cell>
          <cell r="I88">
            <v>206608.67298516131</v>
          </cell>
          <cell r="J88">
            <v>5860424.12163</v>
          </cell>
          <cell r="K88">
            <v>195347.47072099999</v>
          </cell>
          <cell r="L88">
            <v>6800583.684687309</v>
          </cell>
          <cell r="M88">
            <v>219373.66724797772</v>
          </cell>
          <cell r="N88">
            <v>7963691.5740599558</v>
          </cell>
          <cell r="O88">
            <v>265456.38580199855</v>
          </cell>
          <cell r="P88">
            <v>8066489.1103151208</v>
          </cell>
          <cell r="Q88">
            <v>260209.32613919745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6902326.4633499999</v>
          </cell>
          <cell r="E89">
            <v>222655.69236612902</v>
          </cell>
          <cell r="F89">
            <v>7150575.5538299996</v>
          </cell>
          <cell r="G89">
            <v>255377.69835107142</v>
          </cell>
          <cell r="H89">
            <v>8156152.4189100005</v>
          </cell>
          <cell r="I89">
            <v>263101.69093258068</v>
          </cell>
          <cell r="J89">
            <v>7352549.3382099997</v>
          </cell>
          <cell r="K89">
            <v>245084.97794033331</v>
          </cell>
          <cell r="L89">
            <v>8390918.7410132959</v>
          </cell>
          <cell r="M89">
            <v>270674.79809720308</v>
          </cell>
          <cell r="N89">
            <v>9650534.6827680804</v>
          </cell>
          <cell r="O89">
            <v>321684.48942560266</v>
          </cell>
          <cell r="P89">
            <v>9894885.8483487181</v>
          </cell>
          <cell r="Q89">
            <v>319189.86607576511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47"/>
      <sheetData sheetId="48"/>
      <sheetData sheetId="49" refreshError="1">
        <row r="5">
          <cell r="A5" t="str">
            <v>BOQUERON   -   BQN</v>
          </cell>
          <cell r="R5" t="str">
            <v>SIRARI-E   -   SIR-E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ENE</v>
          </cell>
          <cell r="E7" t="str">
            <v>GASO-</v>
          </cell>
          <cell r="F7" t="str">
            <v>FEB</v>
          </cell>
          <cell r="G7" t="str">
            <v>PET.</v>
          </cell>
          <cell r="H7" t="str">
            <v>MAR</v>
          </cell>
          <cell r="I7" t="str">
            <v>INYEC-</v>
          </cell>
          <cell r="J7" t="str">
            <v>ABR</v>
          </cell>
          <cell r="K7" t="str">
            <v>ENT.</v>
          </cell>
          <cell r="L7" t="str">
            <v>MAY</v>
          </cell>
          <cell r="M7" t="str">
            <v>GLP</v>
          </cell>
          <cell r="N7" t="str">
            <v>JUN</v>
          </cell>
          <cell r="O7" t="str">
            <v>RESI-</v>
          </cell>
          <cell r="P7" t="str">
            <v>JUL</v>
          </cell>
          <cell r="R7" t="str">
            <v>AGO</v>
          </cell>
          <cell r="S7" t="str">
            <v>PRO-</v>
          </cell>
          <cell r="T7" t="str">
            <v>SEP</v>
          </cell>
          <cell r="U7" t="str">
            <v>DENS.</v>
          </cell>
          <cell r="V7" t="str">
            <v>OCT</v>
          </cell>
          <cell r="W7" t="str">
            <v>AGUA</v>
          </cell>
          <cell r="X7" t="str">
            <v>NOV</v>
          </cell>
          <cell r="Y7" t="str">
            <v>PRO-</v>
          </cell>
          <cell r="Z7" t="str">
            <v>DIC</v>
          </cell>
          <cell r="AA7" t="str">
            <v xml:space="preserve">ENT. </v>
          </cell>
          <cell r="AB7" t="str">
            <v>TOTAL</v>
          </cell>
          <cell r="AC7" t="str">
            <v>PROM.</v>
          </cell>
        </row>
        <row r="8">
          <cell r="B8" t="str">
            <v>DUC.</v>
          </cell>
          <cell r="C8" t="str">
            <v>COND.</v>
          </cell>
          <cell r="D8" t="str">
            <v>MCM</v>
          </cell>
          <cell r="E8" t="str">
            <v>MCD</v>
          </cell>
          <cell r="F8" t="str">
            <v>MCM</v>
          </cell>
          <cell r="G8" t="str">
            <v>MCD</v>
          </cell>
          <cell r="H8" t="str">
            <v>MCM</v>
          </cell>
          <cell r="I8" t="str">
            <v>MCD</v>
          </cell>
          <cell r="J8" t="str">
            <v>MCM</v>
          </cell>
          <cell r="K8" t="str">
            <v>MCD</v>
          </cell>
          <cell r="L8" t="str">
            <v>MCM</v>
          </cell>
          <cell r="M8" t="str">
            <v>MCD</v>
          </cell>
          <cell r="N8" t="str">
            <v>MCM</v>
          </cell>
          <cell r="O8" t="str">
            <v>MCD</v>
          </cell>
          <cell r="P8" t="str">
            <v>MCM</v>
          </cell>
          <cell r="Q8" t="str">
            <v>MCD</v>
          </cell>
          <cell r="R8" t="str">
            <v>MCM</v>
          </cell>
          <cell r="S8" t="str">
            <v>MCD</v>
          </cell>
          <cell r="T8" t="str">
            <v>MCM</v>
          </cell>
          <cell r="U8" t="str">
            <v>MCD</v>
          </cell>
          <cell r="V8" t="str">
            <v>MCM</v>
          </cell>
          <cell r="W8" t="str">
            <v>MCD</v>
          </cell>
          <cell r="X8" t="str">
            <v>MCM</v>
          </cell>
          <cell r="Y8" t="str">
            <v>MCD</v>
          </cell>
          <cell r="Z8" t="str">
            <v>MCM</v>
          </cell>
          <cell r="AA8" t="str">
            <v>MCD</v>
          </cell>
          <cell r="AB8" t="str">
            <v>MC</v>
          </cell>
          <cell r="AC8" t="str">
            <v>MCD</v>
          </cell>
        </row>
        <row r="9">
          <cell r="A9" t="str">
            <v xml:space="preserve">   A N D I N A  S . A .</v>
          </cell>
          <cell r="B9">
            <v>3101.7868800000001</v>
          </cell>
          <cell r="C9">
            <v>2644</v>
          </cell>
          <cell r="D9">
            <v>66.599999999999994</v>
          </cell>
          <cell r="E9">
            <v>457.78688</v>
          </cell>
          <cell r="F9">
            <v>937</v>
          </cell>
          <cell r="G9">
            <v>2644</v>
          </cell>
          <cell r="H9">
            <v>47305</v>
          </cell>
          <cell r="I9">
            <v>0</v>
          </cell>
          <cell r="J9">
            <v>47305</v>
          </cell>
          <cell r="K9">
            <v>0</v>
          </cell>
          <cell r="L9">
            <v>0</v>
          </cell>
          <cell r="M9">
            <v>229.31700000000001</v>
          </cell>
          <cell r="N9">
            <v>0</v>
          </cell>
          <cell r="O9">
            <v>44732.743320000001</v>
          </cell>
          <cell r="P9">
            <v>0</v>
          </cell>
          <cell r="R9" t="str">
            <v>ENE</v>
          </cell>
          <cell r="S9">
            <v>53825.883150000001</v>
          </cell>
          <cell r="T9">
            <v>49690</v>
          </cell>
          <cell r="U9">
            <v>64.5</v>
          </cell>
          <cell r="V9">
            <v>4135.8831499999997</v>
          </cell>
          <cell r="W9">
            <v>2218</v>
          </cell>
          <cell r="X9">
            <v>54090</v>
          </cell>
          <cell r="Y9">
            <v>1913363</v>
          </cell>
          <cell r="Z9">
            <v>1297361</v>
          </cell>
          <cell r="AA9">
            <v>557359</v>
          </cell>
          <cell r="AB9">
            <v>0</v>
          </cell>
          <cell r="AC9">
            <v>4294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229.31700000000001</v>
          </cell>
          <cell r="E10">
            <v>7.3973225806451612</v>
          </cell>
          <cell r="F10">
            <v>120.21599999999999</v>
          </cell>
          <cell r="G10">
            <v>4.2934285714285716</v>
          </cell>
          <cell r="H10">
            <v>95.997789999999995</v>
          </cell>
          <cell r="I10">
            <v>3.0967029032258062</v>
          </cell>
          <cell r="J10">
            <v>81.107129999999998</v>
          </cell>
          <cell r="K10">
            <v>2.7035709999999997</v>
          </cell>
          <cell r="L10">
            <v>0</v>
          </cell>
          <cell r="M10">
            <v>120.21599999999999</v>
          </cell>
          <cell r="N10">
            <v>0</v>
          </cell>
          <cell r="O10">
            <v>23450.529569999999</v>
          </cell>
          <cell r="P10">
            <v>0</v>
          </cell>
          <cell r="R10" t="str">
            <v>FEB</v>
          </cell>
          <cell r="S10">
            <v>49135.765339999998</v>
          </cell>
          <cell r="T10">
            <v>44653</v>
          </cell>
          <cell r="U10">
            <v>64.2</v>
          </cell>
          <cell r="V10">
            <v>4482.7653399999999</v>
          </cell>
          <cell r="W10">
            <v>2085</v>
          </cell>
          <cell r="X10">
            <v>48214</v>
          </cell>
          <cell r="Y10">
            <v>1726341</v>
          </cell>
          <cell r="Z10">
            <v>1081839</v>
          </cell>
          <cell r="AA10">
            <v>595825</v>
          </cell>
          <cell r="AB10">
            <v>526.63792000000001</v>
          </cell>
          <cell r="AC10">
            <v>1.5767602395209581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66.099999999999994</v>
          </cell>
          <cell r="E11">
            <v>191.6405</v>
          </cell>
          <cell r="F11">
            <v>550</v>
          </cell>
          <cell r="G11">
            <v>1378</v>
          </cell>
          <cell r="H11">
            <v>19803</v>
          </cell>
          <cell r="I11">
            <v>0</v>
          </cell>
          <cell r="J11">
            <v>19803</v>
          </cell>
          <cell r="K11">
            <v>0</v>
          </cell>
          <cell r="L11">
            <v>0</v>
          </cell>
          <cell r="M11">
            <v>95.997789999999995</v>
          </cell>
          <cell r="N11">
            <v>0</v>
          </cell>
          <cell r="O11">
            <v>18726.192070000001</v>
          </cell>
          <cell r="P11">
            <v>0</v>
          </cell>
          <cell r="R11" t="str">
            <v>MAR</v>
          </cell>
          <cell r="S11">
            <v>53543.982060000002</v>
          </cell>
          <cell r="T11">
            <v>48088</v>
          </cell>
          <cell r="U11">
            <v>64.8</v>
          </cell>
          <cell r="V11">
            <v>5455.9820600000003</v>
          </cell>
          <cell r="W11">
            <v>2561</v>
          </cell>
          <cell r="X11">
            <v>51876</v>
          </cell>
          <cell r="Y11">
            <v>1880847</v>
          </cell>
          <cell r="Z11">
            <v>1108530</v>
          </cell>
          <cell r="AA11">
            <v>719539</v>
          </cell>
          <cell r="AB11">
            <v>0</v>
          </cell>
          <cell r="AC11">
            <v>3940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212.37</v>
          </cell>
          <cell r="E12">
            <v>6.8506451612903225</v>
          </cell>
          <cell r="F12">
            <v>196.078</v>
          </cell>
          <cell r="G12">
            <v>7.0027857142857144</v>
          </cell>
          <cell r="H12">
            <v>121.03425</v>
          </cell>
          <cell r="I12">
            <v>3.9043306451612905</v>
          </cell>
          <cell r="J12">
            <v>188.83135999999999</v>
          </cell>
          <cell r="K12">
            <v>6.2943786666666659</v>
          </cell>
          <cell r="L12">
            <v>184.46277769870699</v>
          </cell>
          <cell r="M12">
            <v>5.9504121838292576</v>
          </cell>
          <cell r="N12">
            <v>190.12529148187619</v>
          </cell>
          <cell r="O12">
            <v>6.3375097160625398</v>
          </cell>
          <cell r="P12">
            <v>209.63</v>
          </cell>
          <cell r="Q12">
            <v>6.7622580645161285</v>
          </cell>
          <cell r="R12">
            <v>198.85</v>
          </cell>
          <cell r="S12">
            <v>6.4145161290322577</v>
          </cell>
          <cell r="T12">
            <v>181.25</v>
          </cell>
          <cell r="U12">
            <v>6.041666666666667</v>
          </cell>
          <cell r="V12">
            <v>170.81</v>
          </cell>
          <cell r="W12">
            <v>5.51</v>
          </cell>
          <cell r="X12">
            <v>133.78</v>
          </cell>
          <cell r="Y12">
            <v>4.4593333333333334</v>
          </cell>
          <cell r="Z12">
            <v>0</v>
          </cell>
          <cell r="AA12">
            <v>0</v>
          </cell>
          <cell r="AB12">
            <v>1853.4416791805829</v>
          </cell>
          <cell r="AC12">
            <v>5.5492265843730024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0</v>
          </cell>
          <cell r="E13">
            <v>0</v>
          </cell>
          <cell r="F13">
            <v>0</v>
          </cell>
          <cell r="G13">
            <v>373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50533.117769698518</v>
          </cell>
          <cell r="T13">
            <v>45746</v>
          </cell>
          <cell r="U13">
            <v>66.7</v>
          </cell>
          <cell r="V13">
            <v>4787.1177696985178</v>
          </cell>
          <cell r="W13">
            <v>3089</v>
          </cell>
          <cell r="X13">
            <v>50901</v>
          </cell>
          <cell r="Y13">
            <v>1833431</v>
          </cell>
          <cell r="Z13">
            <v>1136762</v>
          </cell>
          <cell r="AA13">
            <v>644103</v>
          </cell>
          <cell r="AB13">
            <v>0</v>
          </cell>
          <cell r="AC13">
            <v>3849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46575.988667855083</v>
          </cell>
          <cell r="T14">
            <v>41662</v>
          </cell>
          <cell r="U14">
            <v>66.400000000000006</v>
          </cell>
          <cell r="V14">
            <v>4913.988667855082</v>
          </cell>
          <cell r="W14">
            <v>3110</v>
          </cell>
          <cell r="X14">
            <v>41984</v>
          </cell>
          <cell r="Y14">
            <v>1704218</v>
          </cell>
          <cell r="Z14">
            <v>1002298</v>
          </cell>
          <cell r="AA14">
            <v>652009</v>
          </cell>
          <cell r="AB14">
            <v>0</v>
          </cell>
          <cell r="AC14">
            <v>3563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JUL</v>
          </cell>
          <cell r="S15">
            <v>45902.129570959267</v>
          </cell>
          <cell r="T15">
            <v>42892</v>
          </cell>
          <cell r="U15">
            <v>66.8</v>
          </cell>
          <cell r="V15">
            <v>3010.1295709592632</v>
          </cell>
          <cell r="W15">
            <v>3020</v>
          </cell>
          <cell r="X15">
            <v>46507</v>
          </cell>
          <cell r="Y15">
            <v>1779671</v>
          </cell>
          <cell r="Z15">
            <v>1299294</v>
          </cell>
          <cell r="AA15">
            <v>425706</v>
          </cell>
          <cell r="AB15">
            <v>0</v>
          </cell>
          <cell r="AC15">
            <v>3834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10.56</v>
          </cell>
          <cell r="Q16">
            <v>0.34064516129032257</v>
          </cell>
          <cell r="R16">
            <v>18.46</v>
          </cell>
          <cell r="S16">
            <v>0.59548387096774191</v>
          </cell>
          <cell r="T16">
            <v>91.3</v>
          </cell>
          <cell r="U16">
            <v>3.0433333333333334</v>
          </cell>
          <cell r="V16">
            <v>230.93</v>
          </cell>
          <cell r="W16">
            <v>7.4493548387096773</v>
          </cell>
          <cell r="X16">
            <v>245.23</v>
          </cell>
          <cell r="Y16">
            <v>8.1743333333333332</v>
          </cell>
          <cell r="Z16">
            <v>266.34892398563204</v>
          </cell>
          <cell r="AA16">
            <v>8.5919007737300657</v>
          </cell>
          <cell r="AB16">
            <v>351.25</v>
          </cell>
          <cell r="AC16">
            <v>1.0516467065868262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3577.69</v>
          </cell>
          <cell r="E17">
            <v>115.40935483870967</v>
          </cell>
          <cell r="F17">
            <v>3348.77</v>
          </cell>
          <cell r="G17">
            <v>119.59892857142857</v>
          </cell>
          <cell r="H17">
            <v>3188.02</v>
          </cell>
          <cell r="I17">
            <v>102.83935483870968</v>
          </cell>
          <cell r="J17">
            <v>3544.42</v>
          </cell>
          <cell r="K17">
            <v>118.14733333333334</v>
          </cell>
          <cell r="L17">
            <v>3771.3048531264708</v>
          </cell>
          <cell r="M17">
            <v>121.65499526214423</v>
          </cell>
          <cell r="N17">
            <v>3901.0580684940292</v>
          </cell>
          <cell r="O17">
            <v>130.03526894980098</v>
          </cell>
          <cell r="P17">
            <v>4193.95</v>
          </cell>
          <cell r="Q17">
            <v>135.28870967741935</v>
          </cell>
          <cell r="R17">
            <v>4218.18</v>
          </cell>
          <cell r="S17">
            <v>136.07032258064518</v>
          </cell>
          <cell r="T17">
            <v>4468.1899999999996</v>
          </cell>
          <cell r="U17">
            <v>148.93966666666665</v>
          </cell>
          <cell r="V17">
            <v>4848.97</v>
          </cell>
          <cell r="W17">
            <v>156.41838709677421</v>
          </cell>
          <cell r="X17">
            <v>5016.58</v>
          </cell>
          <cell r="Y17">
            <v>167.21933333333334</v>
          </cell>
          <cell r="Z17">
            <v>5366.82</v>
          </cell>
          <cell r="AA17">
            <v>173.12322580645161</v>
          </cell>
          <cell r="AB17">
            <v>39060.552921620503</v>
          </cell>
          <cell r="AC17">
            <v>116.94776323838474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66.98</v>
          </cell>
          <cell r="I18">
            <v>2.1606451612903226</v>
          </cell>
          <cell r="J18">
            <v>160.44999999999999</v>
          </cell>
          <cell r="K18">
            <v>5.3483333333333327</v>
          </cell>
          <cell r="L18">
            <v>119.19155751994192</v>
          </cell>
          <cell r="M18">
            <v>3.8448889522561909</v>
          </cell>
          <cell r="N18">
            <v>151.55610745834122</v>
          </cell>
          <cell r="O18">
            <v>5.0518702486113742</v>
          </cell>
          <cell r="P18">
            <v>166.95</v>
          </cell>
          <cell r="Q18">
            <v>5.3854838709677413</v>
          </cell>
          <cell r="R18">
            <v>106.54</v>
          </cell>
          <cell r="S18">
            <v>3.4367741935483873</v>
          </cell>
          <cell r="T18">
            <v>118.86</v>
          </cell>
          <cell r="U18">
            <v>3.9620000000000002</v>
          </cell>
          <cell r="V18">
            <v>128.27000000000001</v>
          </cell>
          <cell r="W18">
            <v>4.1377419354838709</v>
          </cell>
          <cell r="X18">
            <v>139.54</v>
          </cell>
          <cell r="Y18">
            <v>4.6513333333333327</v>
          </cell>
          <cell r="Z18">
            <v>147.88999999999999</v>
          </cell>
          <cell r="AA18">
            <v>4.7706451612903225</v>
          </cell>
          <cell r="AB18">
            <v>1018.797664978283</v>
          </cell>
          <cell r="AC18">
            <v>3.0502924101146198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12072</v>
          </cell>
          <cell r="E19">
            <v>389.41935483870969</v>
          </cell>
          <cell r="F19">
            <v>12167</v>
          </cell>
          <cell r="G19">
            <v>434.53571428571428</v>
          </cell>
          <cell r="H19">
            <v>11619</v>
          </cell>
          <cell r="I19">
            <v>374.80645161290323</v>
          </cell>
          <cell r="J19">
            <v>14043.87</v>
          </cell>
          <cell r="K19">
            <v>468.12900000000002</v>
          </cell>
          <cell r="L19">
            <v>14906</v>
          </cell>
          <cell r="M19">
            <v>480.83870967741933</v>
          </cell>
          <cell r="N19">
            <v>14553</v>
          </cell>
          <cell r="O19">
            <v>485.1</v>
          </cell>
          <cell r="P19">
            <v>12991</v>
          </cell>
          <cell r="Q19">
            <v>419.06451612903226</v>
          </cell>
          <cell r="R19">
            <v>13311.24</v>
          </cell>
          <cell r="S19">
            <v>429.3948387096774</v>
          </cell>
          <cell r="T19">
            <v>13901</v>
          </cell>
          <cell r="U19">
            <v>463.36666666666667</v>
          </cell>
          <cell r="V19">
            <v>16883</v>
          </cell>
          <cell r="W19">
            <v>544.61290322580646</v>
          </cell>
          <cell r="X19">
            <v>15816.06</v>
          </cell>
          <cell r="Y19">
            <v>527.202</v>
          </cell>
          <cell r="Z19">
            <v>15455.830000000002</v>
          </cell>
          <cell r="AA19">
            <v>498.57516129032263</v>
          </cell>
          <cell r="AB19">
            <v>0</v>
          </cell>
          <cell r="AC19">
            <v>3165.6317959303065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2593.511</v>
          </cell>
          <cell r="E20">
            <v>83.661645161290323</v>
          </cell>
          <cell r="F20">
            <v>2735.13</v>
          </cell>
          <cell r="G20">
            <v>97.683214285714286</v>
          </cell>
          <cell r="H20">
            <v>3385.7164600000001</v>
          </cell>
          <cell r="I20">
            <v>109.21666</v>
          </cell>
          <cell r="J20">
            <v>3101.18037</v>
          </cell>
          <cell r="K20">
            <v>103.37267900000001</v>
          </cell>
          <cell r="L20">
            <v>2978.228759579365</v>
          </cell>
          <cell r="M20">
            <v>96.071895470302096</v>
          </cell>
          <cell r="N20">
            <v>3060.4784999228082</v>
          </cell>
          <cell r="O20">
            <v>102.01594999742694</v>
          </cell>
          <cell r="P20">
            <v>2007.5267291820314</v>
          </cell>
          <cell r="Q20">
            <v>64.758926747807465</v>
          </cell>
          <cell r="R20">
            <v>2572.2661521005352</v>
          </cell>
          <cell r="S20">
            <v>82.976327487114034</v>
          </cell>
          <cell r="T20">
            <v>2546.58</v>
          </cell>
          <cell r="U20">
            <v>84.885999999999996</v>
          </cell>
          <cell r="V20">
            <v>2466.0500000000002</v>
          </cell>
          <cell r="W20">
            <v>79.550000000000011</v>
          </cell>
          <cell r="X20">
            <v>2227.25</v>
          </cell>
          <cell r="Y20">
            <v>74.24166666666666</v>
          </cell>
          <cell r="Z20">
            <v>2004.3</v>
          </cell>
          <cell r="AA20">
            <v>64.654838709677421</v>
          </cell>
          <cell r="AB20">
            <v>27446.66797078474</v>
          </cell>
          <cell r="AC20">
            <v>82.175652607139938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D21">
            <v>66.449999999999989</v>
          </cell>
          <cell r="E21">
            <v>1016.79138</v>
          </cell>
          <cell r="F21">
            <v>2742</v>
          </cell>
          <cell r="G21">
            <v>6679</v>
          </cell>
          <cell r="H21">
            <v>109206</v>
          </cell>
          <cell r="I21">
            <v>0</v>
          </cell>
          <cell r="J21">
            <v>109206</v>
          </cell>
          <cell r="K21">
            <v>0</v>
          </cell>
          <cell r="L21">
            <v>0</v>
          </cell>
          <cell r="M21">
            <v>526.63792000000001</v>
          </cell>
          <cell r="N21">
            <v>0</v>
          </cell>
          <cell r="O21">
            <v>103330.92128</v>
          </cell>
          <cell r="P21">
            <v>0</v>
          </cell>
          <cell r="R21" t="str">
            <v>TOTAL</v>
          </cell>
          <cell r="S21">
            <v>512327.68153323437</v>
          </cell>
          <cell r="T21">
            <v>278.10000000000002</v>
          </cell>
          <cell r="U21">
            <v>9.2700000000000014</v>
          </cell>
          <cell r="V21">
            <v>248.87</v>
          </cell>
          <cell r="W21">
            <v>8.0280645161290316</v>
          </cell>
          <cell r="X21">
            <v>267.62</v>
          </cell>
          <cell r="Y21">
            <v>8.9206666666666674</v>
          </cell>
          <cell r="Z21">
            <v>430.95</v>
          </cell>
          <cell r="AA21">
            <v>13.901612903225805</v>
          </cell>
          <cell r="AB21">
            <v>526.97</v>
          </cell>
          <cell r="AC21">
            <v>1.5777544910179642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4683.29</v>
          </cell>
          <cell r="E23">
            <v>151.07387096774193</v>
          </cell>
          <cell r="F23">
            <v>4389.16</v>
          </cell>
          <cell r="G23">
            <v>156.75571428571428</v>
          </cell>
          <cell r="H23">
            <v>5279.7150000000001</v>
          </cell>
          <cell r="I23">
            <v>170.31338709677419</v>
          </cell>
          <cell r="J23">
            <v>5458.7593999999999</v>
          </cell>
          <cell r="K23">
            <v>181.95864666666665</v>
          </cell>
          <cell r="L23">
            <v>5402.6344840525471</v>
          </cell>
          <cell r="M23">
            <v>174.27853174363057</v>
          </cell>
          <cell r="N23">
            <v>4949.6437289474734</v>
          </cell>
          <cell r="O23">
            <v>164.98812429824912</v>
          </cell>
          <cell r="P23">
            <v>5194.2303592660028</v>
          </cell>
          <cell r="Q23">
            <v>167.5558180408388</v>
          </cell>
          <cell r="R23">
            <v>5570.1893771248197</v>
          </cell>
          <cell r="S23">
            <v>179.68352829434903</v>
          </cell>
          <cell r="T23">
            <v>5311.981866527507</v>
          </cell>
          <cell r="U23">
            <v>177.06606221758358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>
            <v>52992.734138824635</v>
          </cell>
          <cell r="AC23">
            <v>158.66088065516357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H24" t="str">
            <v>G A S    EN    MPC</v>
          </cell>
          <cell r="S24" t="str">
            <v>L I Q U I D O S  EN BBLS</v>
          </cell>
          <cell r="Y24" t="str">
            <v>G A S    EN    MPC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1007.71</v>
          </cell>
          <cell r="E25">
            <v>32.506774193548388</v>
          </cell>
          <cell r="F25">
            <v>836.18799999999999</v>
          </cell>
          <cell r="G25">
            <v>29.863857142857142</v>
          </cell>
          <cell r="H25">
            <v>915.01122999999995</v>
          </cell>
          <cell r="I25">
            <v>29.51649129032258</v>
          </cell>
          <cell r="J25">
            <v>857.12981000000002</v>
          </cell>
          <cell r="K25">
            <v>28.570993666666666</v>
          </cell>
          <cell r="L25">
            <v>803.89794867638363</v>
          </cell>
          <cell r="M25">
            <v>25.93219189278657</v>
          </cell>
          <cell r="N25">
            <v>854.18337444164661</v>
          </cell>
          <cell r="O25">
            <v>28.472779148054887</v>
          </cell>
          <cell r="P25">
            <v>850.75</v>
          </cell>
          <cell r="Q25">
            <v>27.443548387096776</v>
          </cell>
          <cell r="R25">
            <v>808.6</v>
          </cell>
          <cell r="S25">
            <v>26.083870967741937</v>
          </cell>
          <cell r="T25">
            <v>464.43</v>
          </cell>
          <cell r="U25">
            <v>15.481</v>
          </cell>
          <cell r="V25">
            <v>144.66999999999999</v>
          </cell>
          <cell r="W25">
            <v>4.6667741935483864</v>
          </cell>
          <cell r="X25">
            <v>79.38</v>
          </cell>
          <cell r="Y25">
            <v>2.6459999999999999</v>
          </cell>
          <cell r="Z25">
            <v>220.81552412723653</v>
          </cell>
          <cell r="AA25">
            <v>7.1230814234592428</v>
          </cell>
          <cell r="AB25">
            <v>7542.5703631180304</v>
          </cell>
          <cell r="AC25">
            <v>22.582545997359372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155.24</v>
          </cell>
          <cell r="E26">
            <v>5.007741935483871</v>
          </cell>
          <cell r="F26">
            <v>126.179</v>
          </cell>
          <cell r="G26">
            <v>4.5063928571428571</v>
          </cell>
          <cell r="H26">
            <v>137.90998999999999</v>
          </cell>
          <cell r="I26">
            <v>4.4487093548387096</v>
          </cell>
          <cell r="J26">
            <v>98.859899999999996</v>
          </cell>
          <cell r="K26">
            <v>3.2953299999999999</v>
          </cell>
          <cell r="L26">
            <v>101.54305591282336</v>
          </cell>
          <cell r="M26">
            <v>3.2755824488007534</v>
          </cell>
          <cell r="N26">
            <v>51.609508513855332</v>
          </cell>
          <cell r="O26">
            <v>1.7203169504618443</v>
          </cell>
          <cell r="P26">
            <v>105.92</v>
          </cell>
          <cell r="Q26">
            <v>3.4167741935483873</v>
          </cell>
          <cell r="R26">
            <v>124.49</v>
          </cell>
          <cell r="S26">
            <v>4.0158064516129031</v>
          </cell>
          <cell r="T26">
            <v>60.56</v>
          </cell>
          <cell r="U26">
            <v>2.0186666666666668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962.31145442667867</v>
          </cell>
          <cell r="AC26">
            <v>2.8811720192415531</v>
          </cell>
        </row>
        <row r="27">
          <cell r="A27" t="str">
            <v>TOTAL NUEVO</v>
          </cell>
          <cell r="B27">
            <v>7943</v>
          </cell>
          <cell r="C27">
            <v>7943</v>
          </cell>
          <cell r="D27">
            <v>596.92700000000002</v>
          </cell>
          <cell r="E27">
            <v>19.255709677419354</v>
          </cell>
          <cell r="F27">
            <v>442.47299999999996</v>
          </cell>
          <cell r="G27">
            <v>15.802607142857141</v>
          </cell>
          <cell r="H27">
            <v>421.92203000000001</v>
          </cell>
          <cell r="I27">
            <v>13.61038806451613</v>
          </cell>
          <cell r="J27">
            <v>529.24838999999997</v>
          </cell>
          <cell r="K27">
            <v>17.641613</v>
          </cell>
          <cell r="L27">
            <v>405.19739113147227</v>
          </cell>
          <cell r="M27">
            <v>13.070883584886202</v>
          </cell>
          <cell r="N27">
            <v>393.29090745407268</v>
          </cell>
          <cell r="O27">
            <v>13.109696915135755</v>
          </cell>
          <cell r="P27">
            <v>493.06</v>
          </cell>
          <cell r="Q27">
            <v>15.90516129032258</v>
          </cell>
          <cell r="R27">
            <v>448.34000000000003</v>
          </cell>
          <cell r="S27">
            <v>14.462580645161291</v>
          </cell>
          <cell r="T27">
            <v>730.06999999999994</v>
          </cell>
          <cell r="U27">
            <v>24.335666666666665</v>
          </cell>
          <cell r="V27">
            <v>778.88</v>
          </cell>
          <cell r="W27">
            <v>25.12516129032258</v>
          </cell>
          <cell r="X27">
            <v>786.17</v>
          </cell>
          <cell r="Y27">
            <v>26.205666666666666</v>
          </cell>
          <cell r="Z27">
            <v>845.18892398563207</v>
          </cell>
          <cell r="AA27">
            <v>27.264158838246196</v>
          </cell>
          <cell r="AB27">
            <v>5239.4087185855451</v>
          </cell>
          <cell r="AC27">
            <v>15.686852450854925</v>
          </cell>
        </row>
        <row r="28">
          <cell r="A28" t="str">
            <v>TOTAL EXISTENTE</v>
          </cell>
          <cell r="B28">
            <v>7358</v>
          </cell>
          <cell r="C28">
            <v>7358</v>
          </cell>
          <cell r="D28">
            <v>11862.201000000001</v>
          </cell>
          <cell r="E28">
            <v>382.65164516129033</v>
          </cell>
          <cell r="F28">
            <v>11309.248</v>
          </cell>
          <cell r="G28">
            <v>403.90171428571426</v>
          </cell>
          <cell r="H28">
            <v>12768.46269</v>
          </cell>
          <cell r="I28">
            <v>411.88589322580646</v>
          </cell>
          <cell r="J28">
            <v>12961.489579999999</v>
          </cell>
          <cell r="K28">
            <v>432.04965266666665</v>
          </cell>
          <cell r="L28">
            <v>12956.066045434767</v>
          </cell>
          <cell r="M28">
            <v>417.93761436886348</v>
          </cell>
          <cell r="N28">
            <v>12765.363671805957</v>
          </cell>
          <cell r="O28">
            <v>425.51212239353191</v>
          </cell>
          <cell r="P28">
            <v>12246.457088448034</v>
          </cell>
          <cell r="Q28">
            <v>395.04700285316238</v>
          </cell>
          <cell r="R28">
            <v>13169.235529225356</v>
          </cell>
          <cell r="S28">
            <v>424.81404932985021</v>
          </cell>
          <cell r="T28">
            <v>12791.181866527506</v>
          </cell>
          <cell r="U28">
            <v>426.37272888425019</v>
          </cell>
          <cell r="V28">
            <v>14212.81992290629</v>
          </cell>
          <cell r="W28">
            <v>458.47806202923516</v>
          </cell>
          <cell r="X28">
            <v>12404.065268239758</v>
          </cell>
          <cell r="Y28">
            <v>413.46884227465858</v>
          </cell>
          <cell r="Z28">
            <v>12256.621140498664</v>
          </cell>
          <cell r="AA28">
            <v>395.37487549995689</v>
          </cell>
          <cell r="AB28">
            <v>127042.5253943479</v>
          </cell>
          <cell r="AC28">
            <v>380.36684249804762</v>
          </cell>
        </row>
        <row r="29">
          <cell r="A29" t="str">
            <v>TOTAL ANDINA</v>
          </cell>
          <cell r="B29">
            <v>6475</v>
          </cell>
          <cell r="C29">
            <v>6475</v>
          </cell>
          <cell r="D29">
            <v>12459.128000000001</v>
          </cell>
          <cell r="E29">
            <v>401.90735483870969</v>
          </cell>
          <cell r="F29">
            <v>11751.721</v>
          </cell>
          <cell r="G29">
            <v>419.7043214285714</v>
          </cell>
          <cell r="H29">
            <v>13190.38472</v>
          </cell>
          <cell r="I29">
            <v>425.4962812903226</v>
          </cell>
          <cell r="J29">
            <v>13490.73797</v>
          </cell>
          <cell r="K29">
            <v>449.69126566666665</v>
          </cell>
          <cell r="L29">
            <v>13361.26343656624</v>
          </cell>
          <cell r="M29">
            <v>431.00849795374967</v>
          </cell>
          <cell r="N29">
            <v>13158.65457926003</v>
          </cell>
          <cell r="O29">
            <v>438.62181930866768</v>
          </cell>
          <cell r="P29">
            <v>12739.517088448034</v>
          </cell>
          <cell r="Q29">
            <v>410.95216414348499</v>
          </cell>
          <cell r="R29">
            <v>13617.575529225356</v>
          </cell>
          <cell r="S29">
            <v>439.27662997501147</v>
          </cell>
          <cell r="T29">
            <v>13521.251866527506</v>
          </cell>
          <cell r="U29">
            <v>450.70839555091686</v>
          </cell>
          <cell r="V29">
            <v>14991.699922906289</v>
          </cell>
          <cell r="W29">
            <v>483.60322331955774</v>
          </cell>
          <cell r="X29">
            <v>13190.235268239758</v>
          </cell>
          <cell r="Y29">
            <v>439.67450894132526</v>
          </cell>
          <cell r="Z29">
            <v>13101.810064484296</v>
          </cell>
          <cell r="AA29">
            <v>422.63903433820309</v>
          </cell>
          <cell r="AB29">
            <v>132281.93411293346</v>
          </cell>
          <cell r="AC29">
            <v>396.0536949489026</v>
          </cell>
        </row>
        <row r="30">
          <cell r="A30" t="str">
            <v xml:space="preserve">   C H A C O   S .  A .</v>
          </cell>
          <cell r="B30">
            <v>7544</v>
          </cell>
          <cell r="C30">
            <v>7544</v>
          </cell>
          <cell r="D30">
            <v>51.8</v>
          </cell>
          <cell r="E30">
            <v>0</v>
          </cell>
          <cell r="F30">
            <v>336</v>
          </cell>
          <cell r="G30">
            <v>6572</v>
          </cell>
          <cell r="H30">
            <v>12320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10020</v>
          </cell>
          <cell r="O30">
            <v>0</v>
          </cell>
          <cell r="P30">
            <v>2300</v>
          </cell>
          <cell r="R30" t="str">
            <v>ABR</v>
          </cell>
          <cell r="S30">
            <v>3689</v>
          </cell>
          <cell r="T30">
            <v>0</v>
          </cell>
          <cell r="U30">
            <v>0</v>
          </cell>
          <cell r="V30">
            <v>3689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  <cell r="D31">
            <v>51.9</v>
          </cell>
          <cell r="E31">
            <v>0</v>
          </cell>
          <cell r="F31">
            <v>341</v>
          </cell>
          <cell r="G31">
            <v>8615</v>
          </cell>
          <cell r="H31">
            <v>12589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10396</v>
          </cell>
          <cell r="O31">
            <v>0</v>
          </cell>
          <cell r="P31">
            <v>2193</v>
          </cell>
          <cell r="R31" t="str">
            <v>MAY</v>
          </cell>
          <cell r="S31">
            <v>3606</v>
          </cell>
          <cell r="T31">
            <v>0</v>
          </cell>
          <cell r="U31">
            <v>0</v>
          </cell>
          <cell r="V31">
            <v>3606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52.5</v>
          </cell>
          <cell r="E32">
            <v>0</v>
          </cell>
          <cell r="F32">
            <v>309</v>
          </cell>
          <cell r="G32">
            <v>7754</v>
          </cell>
          <cell r="H32">
            <v>11662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8326</v>
          </cell>
          <cell r="O32">
            <v>0</v>
          </cell>
          <cell r="P32">
            <v>3336</v>
          </cell>
          <cell r="R32" t="str">
            <v>JUN</v>
          </cell>
          <cell r="S32">
            <v>3335</v>
          </cell>
          <cell r="T32">
            <v>0</v>
          </cell>
          <cell r="U32">
            <v>0</v>
          </cell>
          <cell r="V32">
            <v>3335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7958.6</v>
          </cell>
          <cell r="E33">
            <v>256.72903225806454</v>
          </cell>
          <cell r="F33">
            <v>7018.4</v>
          </cell>
          <cell r="G33">
            <v>250.65714285714284</v>
          </cell>
          <cell r="H33">
            <v>8561.56</v>
          </cell>
          <cell r="I33">
            <v>276.17935483870968</v>
          </cell>
          <cell r="J33">
            <v>5481.28</v>
          </cell>
          <cell r="K33">
            <v>182.70933333333332</v>
          </cell>
          <cell r="L33">
            <v>8155.8677610142131</v>
          </cell>
          <cell r="M33">
            <v>263.09250841981333</v>
          </cell>
          <cell r="N33">
            <v>7913.6020174510086</v>
          </cell>
          <cell r="O33">
            <v>263.78673391503361</v>
          </cell>
          <cell r="P33">
            <v>8101.9052657391921</v>
          </cell>
          <cell r="Q33">
            <v>261.3517827657804</v>
          </cell>
          <cell r="R33">
            <v>7246.7378344485942</v>
          </cell>
          <cell r="S33">
            <v>233.76573659511595</v>
          </cell>
          <cell r="T33">
            <v>4868.681005100414</v>
          </cell>
          <cell r="U33">
            <v>162.28936683668047</v>
          </cell>
          <cell r="V33">
            <v>4442.1008118126274</v>
          </cell>
          <cell r="W33">
            <v>143.29357457460088</v>
          </cell>
          <cell r="X33">
            <v>4884.5516782521117</v>
          </cell>
          <cell r="Y33">
            <v>162.81838927507039</v>
          </cell>
          <cell r="Z33">
            <v>5577.8156337014825</v>
          </cell>
          <cell r="AA33">
            <v>179.92953657101557</v>
          </cell>
          <cell r="AB33">
            <v>69748.734695566047</v>
          </cell>
          <cell r="AC33">
            <v>208.82854699271272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D34">
            <v>52.6</v>
          </cell>
          <cell r="E34">
            <v>0</v>
          </cell>
          <cell r="F34">
            <v>518</v>
          </cell>
          <cell r="G34">
            <v>8057</v>
          </cell>
          <cell r="H34">
            <v>101.43</v>
          </cell>
          <cell r="I34">
            <v>3.2719354838709678</v>
          </cell>
          <cell r="J34">
            <v>164.32</v>
          </cell>
          <cell r="K34">
            <v>5.4773333333333332</v>
          </cell>
          <cell r="L34">
            <v>184.83223898578782</v>
          </cell>
          <cell r="M34">
            <v>5.9623302898641235</v>
          </cell>
          <cell r="N34">
            <v>301.49798254899201</v>
          </cell>
          <cell r="O34">
            <v>10.049932751633067</v>
          </cell>
          <cell r="P34">
            <v>287.79473426080773</v>
          </cell>
          <cell r="Q34">
            <v>9.2837011051873457</v>
          </cell>
          <cell r="R34">
            <v>169.06216555140546</v>
          </cell>
          <cell r="S34">
            <v>5.4536182435937244</v>
          </cell>
          <cell r="T34">
            <v>1710.0189948995858</v>
          </cell>
          <cell r="U34">
            <v>57.000633163319527</v>
          </cell>
          <cell r="V34">
            <v>944.59918818737219</v>
          </cell>
          <cell r="W34">
            <v>30.470941554431359</v>
          </cell>
          <cell r="X34">
            <v>891.84832174788926</v>
          </cell>
          <cell r="Y34">
            <v>29.728277391596308</v>
          </cell>
          <cell r="Z34">
            <v>2029.8243662985178</v>
          </cell>
          <cell r="AA34">
            <v>65.478205364468323</v>
          </cell>
          <cell r="AB34">
            <v>3863.5553044339513</v>
          </cell>
          <cell r="AC34">
            <v>11.567530851598656</v>
          </cell>
        </row>
        <row r="35">
          <cell r="A35" t="str">
            <v>CRC</v>
          </cell>
          <cell r="B35" t="str">
            <v>PLANTA</v>
          </cell>
          <cell r="C35">
            <v>7033</v>
          </cell>
          <cell r="D35">
            <v>7958.6</v>
          </cell>
          <cell r="E35">
            <v>256.72903225806454</v>
          </cell>
          <cell r="F35">
            <v>7018.4</v>
          </cell>
          <cell r="G35">
            <v>250.65714285714284</v>
          </cell>
          <cell r="H35">
            <v>8662.99</v>
          </cell>
          <cell r="I35">
            <v>279.45129032258063</v>
          </cell>
          <cell r="J35">
            <v>5645.5999999999995</v>
          </cell>
          <cell r="K35">
            <v>188.18666666666664</v>
          </cell>
          <cell r="L35">
            <v>8340.7000000000007</v>
          </cell>
          <cell r="M35">
            <v>269.05483870967743</v>
          </cell>
          <cell r="N35">
            <v>8215.1</v>
          </cell>
          <cell r="O35">
            <v>273.8366666666667</v>
          </cell>
          <cell r="P35">
            <v>8389.7000000000007</v>
          </cell>
          <cell r="Q35">
            <v>270.63548387096779</v>
          </cell>
          <cell r="R35">
            <v>7415.8</v>
          </cell>
          <cell r="S35">
            <v>239.21935483870968</v>
          </cell>
          <cell r="T35">
            <v>6578.7</v>
          </cell>
          <cell r="U35">
            <v>219.29</v>
          </cell>
          <cell r="V35">
            <v>5386.7</v>
          </cell>
          <cell r="W35">
            <v>173.76451612903224</v>
          </cell>
          <cell r="X35">
            <v>5776.4</v>
          </cell>
          <cell r="Y35">
            <v>192.54666666666665</v>
          </cell>
          <cell r="Z35">
            <v>7607.64</v>
          </cell>
          <cell r="AA35">
            <v>245.40774193548387</v>
          </cell>
          <cell r="AB35">
            <v>0</v>
          </cell>
          <cell r="AC35">
            <v>0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51.9</v>
          </cell>
          <cell r="E36">
            <v>0</v>
          </cell>
          <cell r="F36">
            <v>590</v>
          </cell>
          <cell r="G36">
            <v>7693</v>
          </cell>
          <cell r="H36">
            <v>13595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6965</v>
          </cell>
          <cell r="O36">
            <v>0</v>
          </cell>
          <cell r="P36">
            <v>6630</v>
          </cell>
          <cell r="R36" t="str">
            <v>OCT</v>
          </cell>
          <cell r="S36">
            <v>2776.7695640926913</v>
          </cell>
          <cell r="T36">
            <v>0</v>
          </cell>
          <cell r="U36">
            <v>0</v>
          </cell>
          <cell r="V36">
            <v>2776.7695640926913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52</v>
          </cell>
          <cell r="E37">
            <v>0</v>
          </cell>
          <cell r="F37">
            <v>525</v>
          </cell>
          <cell r="G37">
            <v>7594</v>
          </cell>
          <cell r="H37">
            <v>14057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7474</v>
          </cell>
          <cell r="O37">
            <v>0</v>
          </cell>
          <cell r="P37">
            <v>6583</v>
          </cell>
          <cell r="R37" t="str">
            <v>NOV</v>
          </cell>
          <cell r="S37">
            <v>2968.3377669115253</v>
          </cell>
          <cell r="T37">
            <v>0</v>
          </cell>
          <cell r="U37">
            <v>0</v>
          </cell>
          <cell r="V37">
            <v>2968.3377669115253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14057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7474</v>
          </cell>
          <cell r="O38">
            <v>0</v>
          </cell>
          <cell r="P38">
            <v>6583</v>
          </cell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47.466666666666669</v>
          </cell>
          <cell r="E39">
            <v>0</v>
          </cell>
          <cell r="F39">
            <v>6269</v>
          </cell>
          <cell r="G39">
            <v>85766</v>
          </cell>
          <cell r="H39">
            <v>158435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106523</v>
          </cell>
          <cell r="O39">
            <v>0</v>
          </cell>
          <cell r="P39">
            <v>51912</v>
          </cell>
          <cell r="R39" t="str">
            <v>TOTAL</v>
          </cell>
          <cell r="S39">
            <v>37619.097557180794</v>
          </cell>
          <cell r="T39">
            <v>0</v>
          </cell>
          <cell r="U39">
            <v>0</v>
          </cell>
          <cell r="V39">
            <v>37619.097557180794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R41" t="str">
            <v>SIRARI-N   -   SIR-N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H42" t="str">
            <v>G A S    EN    MPC</v>
          </cell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Y42" t="str">
            <v>G A S    EN    MPC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11560.2</v>
          </cell>
          <cell r="E44">
            <v>372.90967741935486</v>
          </cell>
          <cell r="F44">
            <v>10296.6</v>
          </cell>
          <cell r="G44">
            <v>367.73571428571432</v>
          </cell>
          <cell r="H44">
            <v>9755.5</v>
          </cell>
          <cell r="I44">
            <v>314.69354838709677</v>
          </cell>
          <cell r="J44">
            <v>10296.9</v>
          </cell>
          <cell r="K44">
            <v>343.22999999999996</v>
          </cell>
          <cell r="L44">
            <v>11961.9</v>
          </cell>
          <cell r="M44">
            <v>385.86774193548388</v>
          </cell>
          <cell r="N44">
            <v>11456.83</v>
          </cell>
          <cell r="O44">
            <v>381.89433333333335</v>
          </cell>
          <cell r="P44">
            <v>11583.3</v>
          </cell>
          <cell r="Q44">
            <v>373.65483870967739</v>
          </cell>
          <cell r="R44">
            <v>10893</v>
          </cell>
          <cell r="S44">
            <v>351.38709677419354</v>
          </cell>
          <cell r="T44">
            <v>10416</v>
          </cell>
          <cell r="U44">
            <v>347.2</v>
          </cell>
          <cell r="V44">
            <v>9786.6</v>
          </cell>
          <cell r="W44">
            <v>315.69677419354838</v>
          </cell>
          <cell r="X44">
            <v>9928.1</v>
          </cell>
          <cell r="Y44">
            <v>330.93666666666667</v>
          </cell>
          <cell r="Z44">
            <v>10152.11</v>
          </cell>
          <cell r="AA44">
            <v>327.48741935483872</v>
          </cell>
          <cell r="AB44">
            <v>108006.83000000002</v>
          </cell>
          <cell r="AC44">
            <v>323.3737425149701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11560.2</v>
          </cell>
          <cell r="E45">
            <v>372.90967741935486</v>
          </cell>
          <cell r="F45">
            <v>10296.6</v>
          </cell>
          <cell r="G45">
            <v>367.73571428571432</v>
          </cell>
          <cell r="H45">
            <v>9755.5</v>
          </cell>
          <cell r="I45">
            <v>314.69354838709677</v>
          </cell>
          <cell r="J45">
            <v>10296.9</v>
          </cell>
          <cell r="K45">
            <v>343.22999999999996</v>
          </cell>
          <cell r="L45">
            <v>11961.9</v>
          </cell>
          <cell r="M45">
            <v>385.86774193548388</v>
          </cell>
          <cell r="N45">
            <v>11456.83</v>
          </cell>
          <cell r="O45">
            <v>381.89433333333335</v>
          </cell>
          <cell r="P45">
            <v>11583.3</v>
          </cell>
          <cell r="Q45">
            <v>373.65483870967739</v>
          </cell>
          <cell r="R45">
            <v>10893</v>
          </cell>
          <cell r="S45">
            <v>351.38709677419354</v>
          </cell>
          <cell r="T45">
            <v>10416</v>
          </cell>
          <cell r="U45">
            <v>347.2</v>
          </cell>
          <cell r="V45">
            <v>9786.6</v>
          </cell>
          <cell r="W45">
            <v>315.69677419354838</v>
          </cell>
          <cell r="X45">
            <v>9928.1</v>
          </cell>
          <cell r="Y45">
            <v>330.93666666666667</v>
          </cell>
          <cell r="Z45">
            <v>10152.11</v>
          </cell>
          <cell r="AA45">
            <v>327.48741935483872</v>
          </cell>
          <cell r="AB45">
            <v>0</v>
          </cell>
          <cell r="AC45">
            <v>0</v>
          </cell>
        </row>
        <row r="46">
          <cell r="A46" t="str">
            <v>TOTAL NUEVO</v>
          </cell>
          <cell r="B46">
            <v>5714.67</v>
          </cell>
          <cell r="C46">
            <v>5180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101.43</v>
          </cell>
          <cell r="I46">
            <v>3.2719354838709678</v>
          </cell>
          <cell r="J46">
            <v>164.32</v>
          </cell>
          <cell r="K46">
            <v>5.4773333333333332</v>
          </cell>
          <cell r="L46">
            <v>184.83223898578782</v>
          </cell>
          <cell r="M46">
            <v>5.9623302898641235</v>
          </cell>
          <cell r="N46">
            <v>301.49798254899201</v>
          </cell>
          <cell r="O46">
            <v>10.049932751633067</v>
          </cell>
          <cell r="P46">
            <v>287.79473426080773</v>
          </cell>
          <cell r="Q46">
            <v>9.2837011051873457</v>
          </cell>
          <cell r="R46">
            <v>169.06216555140546</v>
          </cell>
          <cell r="S46">
            <v>5.4536182435937244</v>
          </cell>
          <cell r="T46">
            <v>1710.0189948995858</v>
          </cell>
          <cell r="U46">
            <v>57.000633163319527</v>
          </cell>
          <cell r="V46">
            <v>944.59918818737219</v>
          </cell>
          <cell r="W46">
            <v>30.470941554431359</v>
          </cell>
          <cell r="X46">
            <v>891.84832174788926</v>
          </cell>
          <cell r="Y46">
            <v>29.728277391596308</v>
          </cell>
          <cell r="Z46">
            <v>2029.8243662985178</v>
          </cell>
          <cell r="AA46">
            <v>65.478205364468323</v>
          </cell>
          <cell r="AB46">
            <v>3863.5553044339513</v>
          </cell>
          <cell r="AC46">
            <v>11.567530851598656</v>
          </cell>
        </row>
        <row r="47">
          <cell r="A47" t="str">
            <v>TOTAL EXISTENTE</v>
          </cell>
          <cell r="B47">
            <v>5888.9157500000001</v>
          </cell>
          <cell r="C47">
            <v>5644</v>
          </cell>
          <cell r="D47">
            <v>19518.800000000003</v>
          </cell>
          <cell r="E47">
            <v>629.63870967741946</v>
          </cell>
          <cell r="F47">
            <v>17315</v>
          </cell>
          <cell r="G47">
            <v>618.39285714285711</v>
          </cell>
          <cell r="H47">
            <v>18317.059999999998</v>
          </cell>
          <cell r="I47">
            <v>590.87290322580634</v>
          </cell>
          <cell r="J47">
            <v>15778.18</v>
          </cell>
          <cell r="K47">
            <v>525.93933333333337</v>
          </cell>
          <cell r="L47">
            <v>20117.767761014213</v>
          </cell>
          <cell r="M47">
            <v>648.96025035529715</v>
          </cell>
          <cell r="N47">
            <v>19370.432017451007</v>
          </cell>
          <cell r="O47">
            <v>645.68106724836684</v>
          </cell>
          <cell r="P47">
            <v>19685.205265739191</v>
          </cell>
          <cell r="Q47">
            <v>635.00662147545779</v>
          </cell>
          <cell r="R47">
            <v>18139.737834448595</v>
          </cell>
          <cell r="S47">
            <v>585.15283336930952</v>
          </cell>
          <cell r="T47">
            <v>15284.681005100414</v>
          </cell>
          <cell r="U47">
            <v>509.48936683668046</v>
          </cell>
          <cell r="V47">
            <v>14228.700811812629</v>
          </cell>
          <cell r="W47">
            <v>458.99034876814932</v>
          </cell>
          <cell r="X47">
            <v>14812.651678252112</v>
          </cell>
          <cell r="Y47">
            <v>493.75505594173706</v>
          </cell>
          <cell r="Z47">
            <v>15729.925633701483</v>
          </cell>
          <cell r="AA47">
            <v>507.41695592585427</v>
          </cell>
          <cell r="AB47">
            <v>177755.56469556605</v>
          </cell>
          <cell r="AC47">
            <v>532.20228950768274</v>
          </cell>
        </row>
        <row r="48">
          <cell r="A48" t="str">
            <v>TOTAL CHACO</v>
          </cell>
          <cell r="B48">
            <v>6348.9480800000001</v>
          </cell>
          <cell r="C48">
            <v>5865</v>
          </cell>
          <cell r="D48">
            <v>19518.800000000003</v>
          </cell>
          <cell r="E48">
            <v>629.63870967741946</v>
          </cell>
          <cell r="F48">
            <v>17315</v>
          </cell>
          <cell r="G48">
            <v>618.39285714285711</v>
          </cell>
          <cell r="H48">
            <v>18418.489999999998</v>
          </cell>
          <cell r="I48">
            <v>594.1448387096774</v>
          </cell>
          <cell r="J48">
            <v>15942.5</v>
          </cell>
          <cell r="K48">
            <v>531.41666666666663</v>
          </cell>
          <cell r="L48">
            <v>20302.600000000002</v>
          </cell>
          <cell r="M48">
            <v>654.92258064516136</v>
          </cell>
          <cell r="N48">
            <v>19671.93</v>
          </cell>
          <cell r="O48">
            <v>655.73099999999999</v>
          </cell>
          <cell r="P48">
            <v>19973</v>
          </cell>
          <cell r="Q48">
            <v>644.29032258064512</v>
          </cell>
          <cell r="R48">
            <v>18308.8</v>
          </cell>
          <cell r="S48">
            <v>590.60645161290324</v>
          </cell>
          <cell r="T48">
            <v>16994.7</v>
          </cell>
          <cell r="U48">
            <v>566.49</v>
          </cell>
          <cell r="V48">
            <v>15173.300000000001</v>
          </cell>
          <cell r="W48">
            <v>489.46129032258068</v>
          </cell>
          <cell r="X48">
            <v>15704.500000000002</v>
          </cell>
          <cell r="Y48">
            <v>523.48333333333335</v>
          </cell>
          <cell r="Z48">
            <v>17759.75</v>
          </cell>
          <cell r="AA48">
            <v>572.89516129032256</v>
          </cell>
          <cell r="AB48">
            <v>181619.12</v>
          </cell>
          <cell r="AC48">
            <v>543.76982035928143</v>
          </cell>
        </row>
        <row r="49">
          <cell r="A49" t="str">
            <v xml:space="preserve">  VINTAGE PETROLEUM BOLIVIANA LTD. (SHAMROCK VENTURES)</v>
          </cell>
          <cell r="B49">
            <v>5585.7591319798412</v>
          </cell>
          <cell r="C49">
            <v>5137</v>
          </cell>
          <cell r="D49">
            <v>56.4</v>
          </cell>
          <cell r="E49">
            <v>448.75913197984147</v>
          </cell>
          <cell r="F49">
            <v>2008</v>
          </cell>
          <cell r="G49">
            <v>5137</v>
          </cell>
          <cell r="H49">
            <v>87600</v>
          </cell>
          <cell r="I49">
            <v>0</v>
          </cell>
          <cell r="J49">
            <v>86086</v>
          </cell>
          <cell r="K49">
            <v>0</v>
          </cell>
          <cell r="L49">
            <v>0</v>
          </cell>
          <cell r="M49">
            <v>184.46277769870699</v>
          </cell>
          <cell r="N49">
            <v>0</v>
          </cell>
          <cell r="O49">
            <v>83938.670815999983</v>
          </cell>
          <cell r="P49">
            <v>1514</v>
          </cell>
          <cell r="R49" t="str">
            <v>MAY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D50">
            <v>54.3</v>
          </cell>
          <cell r="E50">
            <v>545.70143855848971</v>
          </cell>
          <cell r="F50">
            <v>2253</v>
          </cell>
          <cell r="G50">
            <v>4695</v>
          </cell>
          <cell r="H50">
            <v>83271</v>
          </cell>
          <cell r="I50">
            <v>0</v>
          </cell>
          <cell r="J50">
            <v>83271</v>
          </cell>
          <cell r="K50">
            <v>0</v>
          </cell>
          <cell r="L50">
            <v>0</v>
          </cell>
          <cell r="M50">
            <v>190.12529148187619</v>
          </cell>
          <cell r="N50">
            <v>0</v>
          </cell>
          <cell r="O50">
            <v>80983.545629999993</v>
          </cell>
          <cell r="P50">
            <v>0</v>
          </cell>
          <cell r="R50" t="str">
            <v>JUN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56.3</v>
          </cell>
          <cell r="E51">
            <v>522.55999999999995</v>
          </cell>
          <cell r="F51">
            <v>3688</v>
          </cell>
          <cell r="G51">
            <v>5018</v>
          </cell>
          <cell r="H51">
            <v>91247</v>
          </cell>
          <cell r="I51">
            <v>0</v>
          </cell>
          <cell r="J51">
            <v>91247</v>
          </cell>
          <cell r="K51">
            <v>0</v>
          </cell>
          <cell r="L51">
            <v>0</v>
          </cell>
          <cell r="M51">
            <v>209.63</v>
          </cell>
          <cell r="N51">
            <v>0</v>
          </cell>
          <cell r="O51">
            <v>88799</v>
          </cell>
          <cell r="P51">
            <v>0</v>
          </cell>
          <cell r="R51" t="str">
            <v>JUL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56.3</v>
          </cell>
          <cell r="E52">
            <v>520.03</v>
          </cell>
          <cell r="F52">
            <v>3994</v>
          </cell>
          <cell r="G52">
            <v>4229</v>
          </cell>
          <cell r="H52">
            <v>88072</v>
          </cell>
          <cell r="I52">
            <v>0</v>
          </cell>
          <cell r="J52">
            <v>88072</v>
          </cell>
          <cell r="K52">
            <v>0</v>
          </cell>
          <cell r="L52">
            <v>0</v>
          </cell>
          <cell r="M52">
            <v>198.85</v>
          </cell>
          <cell r="N52">
            <v>0</v>
          </cell>
          <cell r="O52">
            <v>85720</v>
          </cell>
          <cell r="P52">
            <v>0</v>
          </cell>
          <cell r="R52" t="str">
            <v>AGO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A53" t="str">
            <v>SEP</v>
          </cell>
          <cell r="B53">
            <v>4098.96</v>
          </cell>
          <cell r="C53">
            <v>3634</v>
          </cell>
          <cell r="D53">
            <v>56.5</v>
          </cell>
          <cell r="E53">
            <v>464.96</v>
          </cell>
          <cell r="F53">
            <v>4050</v>
          </cell>
          <cell r="G53">
            <v>3634</v>
          </cell>
          <cell r="H53">
            <v>79595</v>
          </cell>
          <cell r="I53">
            <v>0</v>
          </cell>
          <cell r="J53">
            <v>79595</v>
          </cell>
          <cell r="K53">
            <v>0</v>
          </cell>
          <cell r="L53">
            <v>0</v>
          </cell>
          <cell r="M53">
            <v>181.25</v>
          </cell>
          <cell r="N53">
            <v>0</v>
          </cell>
          <cell r="O53">
            <v>77465</v>
          </cell>
          <cell r="P53">
            <v>0</v>
          </cell>
          <cell r="R53" t="str">
            <v>SEP</v>
          </cell>
          <cell r="S53">
            <v>5051.8100000000004</v>
          </cell>
          <cell r="T53">
            <v>4618</v>
          </cell>
          <cell r="U53">
            <v>65.400000000000006</v>
          </cell>
          <cell r="V53">
            <v>433.81</v>
          </cell>
          <cell r="W53">
            <v>0</v>
          </cell>
          <cell r="X53">
            <v>0</v>
          </cell>
          <cell r="Y53">
            <v>159609.56311595289</v>
          </cell>
          <cell r="Z53">
            <v>69766</v>
          </cell>
          <cell r="AA53">
            <v>84308</v>
          </cell>
          <cell r="AB53">
            <v>0</v>
          </cell>
          <cell r="AC53">
            <v>323.51908224137304</v>
          </cell>
        </row>
        <row r="54">
          <cell r="A54" t="str">
            <v>TOTAL VENTURES</v>
          </cell>
          <cell r="B54">
            <v>4136.2299999999996</v>
          </cell>
          <cell r="C54">
            <v>3582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A55" t="str">
            <v xml:space="preserve">  M A X U S   B O L I V I A   I N C .</v>
          </cell>
          <cell r="B55">
            <v>3872.95</v>
          </cell>
          <cell r="C55">
            <v>3508</v>
          </cell>
          <cell r="D55">
            <v>56.4</v>
          </cell>
          <cell r="E55">
            <v>364.95</v>
          </cell>
          <cell r="F55">
            <v>4801</v>
          </cell>
          <cell r="G55">
            <v>3508</v>
          </cell>
          <cell r="H55">
            <v>68847</v>
          </cell>
          <cell r="I55">
            <v>0</v>
          </cell>
          <cell r="J55">
            <v>61790</v>
          </cell>
          <cell r="K55">
            <v>0</v>
          </cell>
          <cell r="L55">
            <v>0</v>
          </cell>
          <cell r="M55">
            <v>133.78</v>
          </cell>
          <cell r="N55">
            <v>0</v>
          </cell>
          <cell r="O55">
            <v>60200</v>
          </cell>
          <cell r="P55">
            <v>7057</v>
          </cell>
          <cell r="R55" t="str">
            <v>NOV</v>
          </cell>
          <cell r="S55">
            <v>5271.12</v>
          </cell>
          <cell r="T55">
            <v>4812</v>
          </cell>
          <cell r="U55">
            <v>65.3</v>
          </cell>
          <cell r="V55">
            <v>459.12</v>
          </cell>
          <cell r="W55">
            <v>0</v>
          </cell>
          <cell r="X55">
            <v>0</v>
          </cell>
          <cell r="Y55">
            <v>174924.41971820104</v>
          </cell>
          <cell r="Z55">
            <v>69080</v>
          </cell>
          <cell r="AA55">
            <v>101866</v>
          </cell>
          <cell r="AB55">
            <v>0</v>
          </cell>
          <cell r="AC55">
            <v>380.3682040696936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68847</v>
          </cell>
          <cell r="I56">
            <v>0</v>
          </cell>
          <cell r="J56">
            <v>61790</v>
          </cell>
          <cell r="K56">
            <v>0</v>
          </cell>
          <cell r="L56">
            <v>0</v>
          </cell>
          <cell r="M56">
            <v>133.78</v>
          </cell>
          <cell r="N56">
            <v>0</v>
          </cell>
          <cell r="O56">
            <v>60200</v>
          </cell>
          <cell r="P56">
            <v>7057</v>
          </cell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174924.41971820104</v>
          </cell>
          <cell r="Z56">
            <v>69080</v>
          </cell>
          <cell r="AA56">
            <v>101866</v>
          </cell>
          <cell r="AB56">
            <v>0</v>
          </cell>
          <cell r="AC56">
            <v>380.3682040696936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50.391666666666659</v>
          </cell>
          <cell r="E57">
            <v>5397.8004005383309</v>
          </cell>
          <cell r="F57">
            <v>30571</v>
          </cell>
          <cell r="G57">
            <v>53088</v>
          </cell>
          <cell r="H57">
            <v>1001271</v>
          </cell>
          <cell r="I57">
            <v>0</v>
          </cell>
          <cell r="J57">
            <v>950932</v>
          </cell>
          <cell r="K57">
            <v>0</v>
          </cell>
          <cell r="L57">
            <v>0</v>
          </cell>
          <cell r="M57">
            <v>2121.0016791805829</v>
          </cell>
          <cell r="N57">
            <v>0</v>
          </cell>
          <cell r="O57">
            <v>925730.89006599993</v>
          </cell>
          <cell r="P57">
            <v>50339</v>
          </cell>
          <cell r="R57" t="str">
            <v>TOTAL</v>
          </cell>
          <cell r="S57">
            <v>15244.66</v>
          </cell>
          <cell r="T57">
            <v>13897</v>
          </cell>
          <cell r="U57">
            <v>98.050000000000011</v>
          </cell>
          <cell r="V57">
            <v>409.95</v>
          </cell>
          <cell r="W57">
            <v>13.224193548387097</v>
          </cell>
          <cell r="X57">
            <v>420.01</v>
          </cell>
          <cell r="Y57">
            <v>14.000333333333334</v>
          </cell>
          <cell r="Z57">
            <v>3726.82</v>
          </cell>
          <cell r="AA57">
            <v>120.22</v>
          </cell>
          <cell r="AB57">
            <v>409.95</v>
          </cell>
          <cell r="AC57">
            <v>1.2273952095808383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>
            <v>306.94</v>
          </cell>
          <cell r="AC58">
            <v>0.84093150684931506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R59" t="str">
            <v>SIRARI-N   -   PLANTA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>
            <v>78.66</v>
          </cell>
          <cell r="AC59">
            <v>0.21550684931506847</v>
          </cell>
        </row>
        <row r="60">
          <cell r="A60" t="str">
            <v>TOTAL NUEVO</v>
          </cell>
          <cell r="B60" t="str">
            <v>L I Q U I D O S  EN BBLS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409.95</v>
          </cell>
          <cell r="W60">
            <v>13.224193548387097</v>
          </cell>
          <cell r="X60">
            <v>420.01</v>
          </cell>
          <cell r="Y60">
            <v>14.000333333333334</v>
          </cell>
          <cell r="Z60">
            <v>3805.48</v>
          </cell>
          <cell r="AA60">
            <v>122.75741935483872</v>
          </cell>
          <cell r="AB60">
            <v>409.95</v>
          </cell>
          <cell r="AC60">
            <v>1.2273952095808383</v>
          </cell>
        </row>
        <row r="61">
          <cell r="A61" t="str">
            <v>TOTAL MAXUS</v>
          </cell>
          <cell r="B61" t="str">
            <v>PRO-</v>
          </cell>
          <cell r="C61" t="str">
            <v>PET.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409.95</v>
          </cell>
          <cell r="W61">
            <v>13.224193548387097</v>
          </cell>
          <cell r="X61">
            <v>420.01</v>
          </cell>
          <cell r="Y61">
            <v>14.000333333333334</v>
          </cell>
          <cell r="Z61">
            <v>4112.42</v>
          </cell>
          <cell r="AA61">
            <v>132.65870967741935</v>
          </cell>
          <cell r="AB61">
            <v>409.95</v>
          </cell>
          <cell r="AC61">
            <v>1.2273952095808383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3246.2968000000001</v>
          </cell>
          <cell r="E63">
            <v>104.71925161290322</v>
          </cell>
          <cell r="F63">
            <v>2672.15</v>
          </cell>
          <cell r="G63">
            <v>95.433928571428581</v>
          </cell>
          <cell r="H63">
            <v>2111.6999999999998</v>
          </cell>
          <cell r="I63">
            <v>68.119354838709668</v>
          </cell>
          <cell r="J63">
            <v>2529.6659500000001</v>
          </cell>
          <cell r="K63">
            <v>84.322198333333333</v>
          </cell>
          <cell r="L63">
            <v>3226.5797299999999</v>
          </cell>
          <cell r="M63">
            <v>104.08321709677419</v>
          </cell>
          <cell r="N63">
            <v>3258.7709500000001</v>
          </cell>
          <cell r="O63">
            <v>108.62569833333333</v>
          </cell>
          <cell r="P63">
            <v>3360.0334800000001</v>
          </cell>
          <cell r="Q63">
            <v>108.38817677419355</v>
          </cell>
          <cell r="R63">
            <v>3450.7515600000002</v>
          </cell>
          <cell r="S63">
            <v>111.3145664516129</v>
          </cell>
          <cell r="T63">
            <v>3141.84</v>
          </cell>
          <cell r="U63">
            <v>104.72800000000001</v>
          </cell>
          <cell r="V63">
            <v>2725.49</v>
          </cell>
          <cell r="W63">
            <v>87.919032258064505</v>
          </cell>
          <cell r="X63">
            <v>2895.15</v>
          </cell>
          <cell r="Y63">
            <v>96.50500000000001</v>
          </cell>
          <cell r="Z63">
            <v>2174.84</v>
          </cell>
          <cell r="AA63">
            <v>70.156129032258065</v>
          </cell>
          <cell r="AB63">
            <v>29723.278469999997</v>
          </cell>
          <cell r="AC63">
            <v>88.991851706586814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92.937479999999994</v>
          </cell>
          <cell r="E64">
            <v>2.9979832258064514</v>
          </cell>
          <cell r="F64">
            <v>86.441999999999993</v>
          </cell>
          <cell r="G64">
            <v>3.0872142857142855</v>
          </cell>
          <cell r="H64">
            <v>248.97</v>
          </cell>
          <cell r="I64">
            <v>8.0312903225806451</v>
          </cell>
          <cell r="J64">
            <v>410.3</v>
          </cell>
          <cell r="K64">
            <v>13.676666666666668</v>
          </cell>
          <cell r="L64">
            <v>145.7938</v>
          </cell>
          <cell r="M64">
            <v>4.7030258064516133</v>
          </cell>
          <cell r="N64">
            <v>194.48259999999999</v>
          </cell>
          <cell r="O64">
            <v>6.4827533333333331</v>
          </cell>
          <cell r="P64">
            <v>383.61</v>
          </cell>
          <cell r="Q64">
            <v>12.374516129032259</v>
          </cell>
          <cell r="R64">
            <v>368.69</v>
          </cell>
          <cell r="S64">
            <v>11.893225806451612</v>
          </cell>
          <cell r="T64">
            <v>344.81</v>
          </cell>
          <cell r="U64">
            <v>11.493666666666666</v>
          </cell>
          <cell r="V64">
            <v>241.61</v>
          </cell>
          <cell r="W64">
            <v>7.7938709677419356</v>
          </cell>
          <cell r="X64">
            <v>252.18</v>
          </cell>
          <cell r="Y64">
            <v>8.4060000000000006</v>
          </cell>
          <cell r="Z64">
            <v>381.8</v>
          </cell>
          <cell r="AA64">
            <v>12.316129032258065</v>
          </cell>
          <cell r="AB64">
            <v>2517.64588</v>
          </cell>
          <cell r="AC64">
            <v>7.5378619161676648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D65">
            <v>64.2</v>
          </cell>
          <cell r="E65">
            <v>0</v>
          </cell>
          <cell r="F65">
            <v>18</v>
          </cell>
          <cell r="G65">
            <v>33</v>
          </cell>
          <cell r="H65">
            <v>774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774</v>
          </cell>
          <cell r="R65" t="str">
            <v>MAR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A66" t="str">
            <v>TOTAL PEREZ</v>
          </cell>
          <cell r="B66">
            <v>0</v>
          </cell>
          <cell r="C66">
            <v>0</v>
          </cell>
          <cell r="D66">
            <v>3339.2342800000001</v>
          </cell>
          <cell r="E66">
            <v>107.71723483870969</v>
          </cell>
          <cell r="F66">
            <v>2758.5920000000001</v>
          </cell>
          <cell r="G66">
            <v>98.521142857142863</v>
          </cell>
          <cell r="H66">
            <v>2360.6699999999996</v>
          </cell>
          <cell r="I66">
            <v>76.150645161290313</v>
          </cell>
          <cell r="J66">
            <v>2939.9659500000002</v>
          </cell>
          <cell r="K66">
            <v>97.998865000000009</v>
          </cell>
          <cell r="L66">
            <v>3372.3735299999998</v>
          </cell>
          <cell r="M66">
            <v>108.7862429032258</v>
          </cell>
          <cell r="N66">
            <v>3453.2535499999999</v>
          </cell>
          <cell r="O66">
            <v>115.10845166666667</v>
          </cell>
          <cell r="P66">
            <v>3743.6434800000002</v>
          </cell>
          <cell r="Q66">
            <v>120.76269290322581</v>
          </cell>
          <cell r="R66">
            <v>3819.4415600000002</v>
          </cell>
          <cell r="S66">
            <v>123.20779225806453</v>
          </cell>
          <cell r="T66">
            <v>3486.65</v>
          </cell>
          <cell r="U66">
            <v>116.22166666666666</v>
          </cell>
          <cell r="V66">
            <v>2967.1</v>
          </cell>
          <cell r="W66">
            <v>95.712903225806443</v>
          </cell>
          <cell r="X66">
            <v>3147.33</v>
          </cell>
          <cell r="Y66">
            <v>104.911</v>
          </cell>
          <cell r="Z66">
            <v>2556.6400000000003</v>
          </cell>
          <cell r="AA66">
            <v>82.47225806451614</v>
          </cell>
          <cell r="AB66">
            <v>32240.924349999998</v>
          </cell>
          <cell r="AC66">
            <v>96.529713622754485</v>
          </cell>
        </row>
        <row r="67">
          <cell r="A67" t="str">
            <v xml:space="preserve">   PLUSPETROL  BOLIVIA CORPORATION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 t="str">
            <v>MAY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 t="str">
            <v>JUN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63</v>
          </cell>
          <cell r="E69">
            <v>0</v>
          </cell>
          <cell r="F69">
            <v>8</v>
          </cell>
          <cell r="G69">
            <v>142</v>
          </cell>
          <cell r="H69">
            <v>608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608</v>
          </cell>
          <cell r="R69" t="str">
            <v>JUL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63.6</v>
          </cell>
          <cell r="E70">
            <v>0</v>
          </cell>
          <cell r="F70">
            <v>0</v>
          </cell>
          <cell r="G70">
            <v>54</v>
          </cell>
          <cell r="H70">
            <v>245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245</v>
          </cell>
          <cell r="R70" t="str">
            <v>AGO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A71" t="str">
            <v>TOTAL PLUSPETROL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A72" t="str">
            <v xml:space="preserve">  D O N G    W O N   CORPORATION BOLIVIA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 t="str">
            <v>OCT</v>
          </cell>
          <cell r="S72">
            <v>280.23043590730879</v>
          </cell>
          <cell r="T72">
            <v>0</v>
          </cell>
          <cell r="U72">
            <v>0</v>
          </cell>
          <cell r="V72">
            <v>280.23043590730879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H73">
            <v>0</v>
          </cell>
          <cell r="R73" t="str">
            <v>NOV</v>
          </cell>
          <cell r="S73">
            <v>356.66223308847469</v>
          </cell>
          <cell r="T73">
            <v>0</v>
          </cell>
          <cell r="U73">
            <v>0</v>
          </cell>
          <cell r="V73">
            <v>356.66223308847469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H74">
            <v>0</v>
          </cell>
          <cell r="N74">
            <v>61.592554339920582</v>
          </cell>
          <cell r="O74">
            <v>2.0530851446640193</v>
          </cell>
          <cell r="P74">
            <v>59.411940000000001</v>
          </cell>
          <cell r="Q74">
            <v>1.9165141935483871</v>
          </cell>
          <cell r="R74">
            <v>40.90621247869322</v>
          </cell>
          <cell r="S74">
            <v>1.3195552412481684</v>
          </cell>
          <cell r="T74">
            <v>10.515981841545509</v>
          </cell>
          <cell r="U74">
            <v>0.35053272805151697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172.4266886601593</v>
          </cell>
          <cell r="AC74">
            <v>0.51624757083880035</v>
          </cell>
        </row>
        <row r="75">
          <cell r="A75" t="str">
            <v>TOTAL DONG WON</v>
          </cell>
          <cell r="B75">
            <v>778</v>
          </cell>
          <cell r="C75">
            <v>778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61.592554339920582</v>
          </cell>
          <cell r="O75">
            <v>2.0530851446640193</v>
          </cell>
          <cell r="P75">
            <v>59.411940000000001</v>
          </cell>
          <cell r="Q75">
            <v>1.9165141935483871</v>
          </cell>
          <cell r="R75">
            <v>40.90621247869322</v>
          </cell>
          <cell r="S75">
            <v>1.3195552412481684</v>
          </cell>
          <cell r="T75">
            <v>10.515981841545509</v>
          </cell>
          <cell r="U75">
            <v>0.35053272805151697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172.4266886601593</v>
          </cell>
          <cell r="AC75">
            <v>0.51624757083880035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1305.0899999999999</v>
          </cell>
          <cell r="E77">
            <v>42.099677419354833</v>
          </cell>
          <cell r="F77">
            <v>1557.45</v>
          </cell>
          <cell r="G77">
            <v>55.62321428571429</v>
          </cell>
          <cell r="H77">
            <v>2468.9</v>
          </cell>
          <cell r="I77">
            <v>79.641935483870967</v>
          </cell>
          <cell r="J77">
            <v>2162.92</v>
          </cell>
          <cell r="K77">
            <v>72.097333333333339</v>
          </cell>
          <cell r="L77">
            <v>2523.6564800000001</v>
          </cell>
          <cell r="M77">
            <v>81.408273548387101</v>
          </cell>
          <cell r="N77">
            <v>3561.3838700000001</v>
          </cell>
          <cell r="O77">
            <v>118.71279566666666</v>
          </cell>
          <cell r="P77">
            <v>3530.6199700000002</v>
          </cell>
          <cell r="Q77">
            <v>113.89096677419356</v>
          </cell>
          <cell r="R77">
            <v>3558.79565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H78" t="str">
            <v>G A S    EN    MPC</v>
          </cell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Y78" t="str">
            <v>G A S    EN    MPC</v>
          </cell>
          <cell r="AB78">
            <v>0</v>
          </cell>
          <cell r="AC78">
            <v>0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210.3</v>
          </cell>
          <cell r="E79">
            <v>6.7838709677419358</v>
          </cell>
          <cell r="F79">
            <v>184.36</v>
          </cell>
          <cell r="G79">
            <v>6.5842857142857145</v>
          </cell>
          <cell r="H79">
            <v>199.85</v>
          </cell>
          <cell r="I79">
            <v>6.4467741935483867</v>
          </cell>
          <cell r="J79">
            <v>188.3</v>
          </cell>
          <cell r="K79">
            <v>6.2766666666666673</v>
          </cell>
          <cell r="L79">
            <v>205.20437000000001</v>
          </cell>
          <cell r="M79">
            <v>6.6194958064516136</v>
          </cell>
          <cell r="N79">
            <v>184.60364999999999</v>
          </cell>
          <cell r="O79">
            <v>6.1534549999999992</v>
          </cell>
          <cell r="P79">
            <v>193.05455000000001</v>
          </cell>
          <cell r="Q79">
            <v>6.2275661290322581</v>
          </cell>
          <cell r="R79">
            <v>167.95</v>
          </cell>
          <cell r="S79">
            <v>5.4177419354838703</v>
          </cell>
          <cell r="T79">
            <v>163.18</v>
          </cell>
          <cell r="U79">
            <v>5.4393333333333338</v>
          </cell>
          <cell r="V79">
            <v>171.58</v>
          </cell>
          <cell r="W79">
            <v>5.5348387096774196</v>
          </cell>
          <cell r="X79">
            <v>174.45</v>
          </cell>
          <cell r="Y79">
            <v>5.8149999999999995</v>
          </cell>
          <cell r="Z79">
            <v>167.92</v>
          </cell>
          <cell r="AA79">
            <v>5.4167741935483864</v>
          </cell>
          <cell r="AB79">
            <v>1868.38257</v>
          </cell>
          <cell r="AC79">
            <v>5.593959790419162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>
            <v>1515.3899999999999</v>
          </cell>
          <cell r="E80">
            <v>48.883548387096774</v>
          </cell>
          <cell r="F80">
            <v>1741.81</v>
          </cell>
          <cell r="G80">
            <v>62.207499999999996</v>
          </cell>
          <cell r="H80">
            <v>2668.75</v>
          </cell>
          <cell r="I80">
            <v>86.088709677419359</v>
          </cell>
          <cell r="J80">
            <v>2351.2200000000003</v>
          </cell>
          <cell r="K80">
            <v>78.374000000000009</v>
          </cell>
          <cell r="L80">
            <v>2728.86085</v>
          </cell>
          <cell r="M80">
            <v>88.027769354838711</v>
          </cell>
          <cell r="N80">
            <v>3745.9875200000001</v>
          </cell>
          <cell r="O80">
            <v>124.86625066666667</v>
          </cell>
          <cell r="P80">
            <v>3723.67452</v>
          </cell>
          <cell r="Q80">
            <v>120.11853290322581</v>
          </cell>
          <cell r="R80">
            <v>3726.7456499999998</v>
          </cell>
          <cell r="S80">
            <v>120.21760161290322</v>
          </cell>
          <cell r="T80">
            <v>3212.08</v>
          </cell>
          <cell r="U80">
            <v>107.06933333333333</v>
          </cell>
          <cell r="V80">
            <v>2453.3199999999997</v>
          </cell>
          <cell r="W80">
            <v>79.139354838709664</v>
          </cell>
          <cell r="X80">
            <v>1524.05</v>
          </cell>
          <cell r="Y80">
            <v>50.801666666666662</v>
          </cell>
          <cell r="Z80">
            <v>736.19999999999993</v>
          </cell>
          <cell r="AA80">
            <v>23.748387096774191</v>
          </cell>
          <cell r="AB80">
            <v>27867.838539999997</v>
          </cell>
          <cell r="AC80">
            <v>83.436642335329338</v>
          </cell>
        </row>
        <row r="81">
          <cell r="A81" t="str">
            <v xml:space="preserve">   M E N O R E S   ( Y P F B )</v>
          </cell>
          <cell r="B81">
            <v>1010</v>
          </cell>
          <cell r="C81">
            <v>1010</v>
          </cell>
          <cell r="D81">
            <v>47.709677419354826</v>
          </cell>
          <cell r="E81">
            <v>0</v>
          </cell>
          <cell r="F81">
            <v>0</v>
          </cell>
          <cell r="G81">
            <v>1323</v>
          </cell>
          <cell r="H81">
            <v>3410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3410</v>
          </cell>
          <cell r="R81" t="str">
            <v>ENE</v>
          </cell>
          <cell r="S81">
            <v>11030</v>
          </cell>
          <cell r="T81">
            <v>11030</v>
          </cell>
          <cell r="U81">
            <v>47.5</v>
          </cell>
          <cell r="V81">
            <v>0</v>
          </cell>
          <cell r="W81">
            <v>1234</v>
          </cell>
          <cell r="X81">
            <v>11030</v>
          </cell>
          <cell r="Y81">
            <v>3704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47.7</v>
          </cell>
          <cell r="E82">
            <v>0</v>
          </cell>
          <cell r="F82">
            <v>0</v>
          </cell>
          <cell r="G82">
            <v>723</v>
          </cell>
          <cell r="H82">
            <v>3080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3080</v>
          </cell>
          <cell r="R82" t="str">
            <v>FEB</v>
          </cell>
          <cell r="S82">
            <v>13423</v>
          </cell>
          <cell r="T82">
            <v>13423</v>
          </cell>
          <cell r="U82">
            <v>47.5</v>
          </cell>
          <cell r="V82">
            <v>0</v>
          </cell>
          <cell r="W82">
            <v>945</v>
          </cell>
          <cell r="X82">
            <v>13423</v>
          </cell>
          <cell r="Y82">
            <v>4037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48.403225806451601</v>
          </cell>
          <cell r="E83">
            <v>0</v>
          </cell>
          <cell r="F83">
            <v>0</v>
          </cell>
          <cell r="G83">
            <v>659</v>
          </cell>
          <cell r="H83">
            <v>3410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3410</v>
          </cell>
          <cell r="R83" t="str">
            <v>MAR</v>
          </cell>
          <cell r="S83">
            <v>23539</v>
          </cell>
          <cell r="T83">
            <v>23539</v>
          </cell>
          <cell r="U83">
            <v>47.6</v>
          </cell>
          <cell r="V83">
            <v>0</v>
          </cell>
          <cell r="W83">
            <v>2806</v>
          </cell>
          <cell r="X83">
            <v>22986</v>
          </cell>
          <cell r="Y83">
            <v>7204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48.403225806451601</v>
          </cell>
          <cell r="E84">
            <v>0</v>
          </cell>
          <cell r="F84">
            <v>0</v>
          </cell>
          <cell r="G84">
            <v>1523</v>
          </cell>
          <cell r="H84">
            <v>3300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3300</v>
          </cell>
          <cell r="R84" t="str">
            <v>ABR</v>
          </cell>
          <cell r="S84">
            <v>34521</v>
          </cell>
          <cell r="T84">
            <v>34521</v>
          </cell>
          <cell r="U84">
            <v>47.5</v>
          </cell>
          <cell r="V84">
            <v>0</v>
          </cell>
          <cell r="W84">
            <v>5975</v>
          </cell>
          <cell r="X84">
            <v>34113</v>
          </cell>
          <cell r="Y84">
            <v>5803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48.5</v>
          </cell>
          <cell r="E85">
            <v>0</v>
          </cell>
          <cell r="F85">
            <v>0</v>
          </cell>
          <cell r="G85">
            <v>738</v>
          </cell>
          <cell r="H85">
            <v>3410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3410</v>
          </cell>
          <cell r="R85" t="str">
            <v>MAY</v>
          </cell>
          <cell r="S85">
            <v>57400</v>
          </cell>
          <cell r="T85">
            <v>57400</v>
          </cell>
          <cell r="U85">
            <v>47.5</v>
          </cell>
          <cell r="V85">
            <v>0</v>
          </cell>
          <cell r="W85">
            <v>10366</v>
          </cell>
          <cell r="X85">
            <v>56527</v>
          </cell>
          <cell r="Y85">
            <v>6402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A86" t="str">
            <v>TOTAL MENORES</v>
          </cell>
          <cell r="B86">
            <v>821</v>
          </cell>
          <cell r="C86">
            <v>821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A87" t="str">
            <v>TOTAL NUEVO</v>
          </cell>
          <cell r="B87">
            <v>1165</v>
          </cell>
          <cell r="C87">
            <v>1165</v>
          </cell>
          <cell r="D87">
            <v>596.92700000000002</v>
          </cell>
          <cell r="E87">
            <v>19.255709677419354</v>
          </cell>
          <cell r="F87">
            <v>442.47299999999996</v>
          </cell>
          <cell r="G87">
            <v>15.802607142857141</v>
          </cell>
          <cell r="H87">
            <v>523.35203000000001</v>
          </cell>
          <cell r="I87">
            <v>16.882323548387099</v>
          </cell>
          <cell r="J87">
            <v>693.56838999999991</v>
          </cell>
          <cell r="K87">
            <v>23.118946333333334</v>
          </cell>
          <cell r="L87">
            <v>590.02963011726013</v>
          </cell>
          <cell r="M87">
            <v>19.033213874750327</v>
          </cell>
          <cell r="N87">
            <v>694.78889000306469</v>
          </cell>
          <cell r="O87">
            <v>23.159629666768822</v>
          </cell>
          <cell r="P87">
            <v>780.85473426080773</v>
          </cell>
          <cell r="Q87">
            <v>25.188862395509926</v>
          </cell>
          <cell r="R87">
            <v>617.40216555140546</v>
          </cell>
          <cell r="S87">
            <v>19.916198888755016</v>
          </cell>
          <cell r="T87">
            <v>2440.0889948995855</v>
          </cell>
          <cell r="U87">
            <v>81.336299829986189</v>
          </cell>
          <cell r="V87">
            <v>2133.4291881873719</v>
          </cell>
          <cell r="W87">
            <v>68.820296393141035</v>
          </cell>
          <cell r="X87">
            <v>2098.0283217478891</v>
          </cell>
          <cell r="Y87">
            <v>69.934277391596297</v>
          </cell>
          <cell r="Z87">
            <v>6680.4932902841501</v>
          </cell>
          <cell r="AA87">
            <v>215.49978355755323</v>
          </cell>
          <cell r="AB87">
            <v>9512.9140230194953</v>
          </cell>
          <cell r="AC87">
            <v>28.481778512034417</v>
          </cell>
        </row>
        <row r="88">
          <cell r="A88" t="str">
            <v>TOTAL EXISTENTE</v>
          </cell>
          <cell r="B88">
            <v>1785</v>
          </cell>
          <cell r="C88">
            <v>1785</v>
          </cell>
          <cell r="D88">
            <v>36235.62528</v>
          </cell>
          <cell r="E88">
            <v>1168.8911380645161</v>
          </cell>
          <cell r="F88">
            <v>33124.65</v>
          </cell>
          <cell r="G88">
            <v>1183.0232142857144</v>
          </cell>
          <cell r="H88">
            <v>36114.942689999996</v>
          </cell>
          <cell r="I88">
            <v>1164.9981512903225</v>
          </cell>
          <cell r="J88">
            <v>34030.855530000001</v>
          </cell>
          <cell r="K88">
            <v>1134.3618510000001</v>
          </cell>
          <cell r="L88">
            <v>39175.068186448974</v>
          </cell>
          <cell r="M88">
            <v>1263.711876982225</v>
          </cell>
          <cell r="N88">
            <v>39396.629313596888</v>
          </cell>
          <cell r="O88">
            <v>1313.2209771198964</v>
          </cell>
          <cell r="P88">
            <v>39458.392294187222</v>
          </cell>
          <cell r="Q88">
            <v>1272.8513643286201</v>
          </cell>
          <cell r="R88">
            <v>38896.066786152645</v>
          </cell>
          <cell r="S88">
            <v>1254.7118318113758</v>
          </cell>
          <cell r="T88">
            <v>34785.108853469465</v>
          </cell>
          <cell r="U88">
            <v>1159.5036284489822</v>
          </cell>
          <cell r="V88">
            <v>33861.940734718919</v>
          </cell>
          <cell r="W88">
            <v>1092.3206688619007</v>
          </cell>
          <cell r="X88">
            <v>31888.096946491871</v>
          </cell>
          <cell r="Y88">
            <v>1062.9365648830624</v>
          </cell>
          <cell r="Z88">
            <v>31586.326774200148</v>
          </cell>
          <cell r="AA88">
            <v>1018.9137669096822</v>
          </cell>
          <cell r="AB88">
            <v>365079.27966857416</v>
          </cell>
          <cell r="AC88">
            <v>1093.0517355346533</v>
          </cell>
        </row>
        <row r="89">
          <cell r="A89" t="str">
            <v>TOTAL NACIONAL</v>
          </cell>
          <cell r="B89">
            <v>1732</v>
          </cell>
          <cell r="C89">
            <v>1732</v>
          </cell>
          <cell r="D89">
            <v>36832.552280000004</v>
          </cell>
          <cell r="E89">
            <v>1188.1468477419355</v>
          </cell>
          <cell r="F89">
            <v>33567.123</v>
          </cell>
          <cell r="G89">
            <v>1198.8258214285713</v>
          </cell>
          <cell r="H89">
            <v>36638.294719999998</v>
          </cell>
          <cell r="I89">
            <v>1181.8804748387097</v>
          </cell>
          <cell r="J89">
            <v>34724.423920000001</v>
          </cell>
          <cell r="K89">
            <v>1157.4807973333334</v>
          </cell>
          <cell r="L89">
            <v>39765.097816566231</v>
          </cell>
          <cell r="M89">
            <v>1282.7450908569751</v>
          </cell>
          <cell r="N89">
            <v>40091.418203599955</v>
          </cell>
          <cell r="O89">
            <v>1336.3806067866651</v>
          </cell>
          <cell r="P89">
            <v>40239.24702844803</v>
          </cell>
          <cell r="Q89">
            <v>1298.04022672413</v>
          </cell>
          <cell r="R89">
            <v>39513.468951704053</v>
          </cell>
          <cell r="S89">
            <v>1274.6280307001307</v>
          </cell>
          <cell r="T89">
            <v>37225.197848369047</v>
          </cell>
          <cell r="U89">
            <v>1240.8399282789683</v>
          </cell>
          <cell r="V89">
            <v>35995.369922906291</v>
          </cell>
          <cell r="W89">
            <v>1161.1409652550417</v>
          </cell>
          <cell r="X89">
            <v>33986.125268239761</v>
          </cell>
          <cell r="Y89">
            <v>1132.8708422746588</v>
          </cell>
          <cell r="Z89">
            <v>38266.820064484302</v>
          </cell>
          <cell r="AA89">
            <v>1234.4135504672356</v>
          </cell>
          <cell r="AB89">
            <v>374592.19369159359</v>
          </cell>
          <cell r="AC89">
            <v>1121.5335140466875</v>
          </cell>
        </row>
      </sheetData>
      <sheetData sheetId="50"/>
      <sheetData sheetId="51"/>
      <sheetData sheetId="52" refreshError="1">
        <row r="5">
          <cell r="A5" t="str">
            <v>BULO BULO   -   BBL (N)</v>
          </cell>
          <cell r="R5" t="str">
            <v>PATUJUSAL   -   PJS (N)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ENE</v>
          </cell>
          <cell r="E7" t="str">
            <v>GASO-</v>
          </cell>
          <cell r="F7" t="str">
            <v>FEB</v>
          </cell>
          <cell r="G7" t="str">
            <v>PET.</v>
          </cell>
          <cell r="H7" t="str">
            <v>MAR</v>
          </cell>
          <cell r="I7" t="str">
            <v>INYEC-</v>
          </cell>
          <cell r="J7" t="str">
            <v>ABR</v>
          </cell>
          <cell r="K7" t="str">
            <v>ENT.</v>
          </cell>
          <cell r="L7" t="str">
            <v>MAY</v>
          </cell>
          <cell r="M7" t="str">
            <v>GLP</v>
          </cell>
          <cell r="N7" t="str">
            <v>JUN</v>
          </cell>
          <cell r="O7" t="str">
            <v>RESI-</v>
          </cell>
          <cell r="P7" t="str">
            <v>JUL</v>
          </cell>
          <cell r="R7" t="str">
            <v>AGO</v>
          </cell>
          <cell r="S7" t="str">
            <v>PRO-</v>
          </cell>
          <cell r="T7" t="str">
            <v>SEP</v>
          </cell>
          <cell r="U7" t="str">
            <v>DENS.</v>
          </cell>
          <cell r="V7" t="str">
            <v>OCT</v>
          </cell>
          <cell r="W7" t="str">
            <v>AGUA</v>
          </cell>
          <cell r="X7" t="str">
            <v>NOV</v>
          </cell>
          <cell r="Y7" t="str">
            <v>PRO-</v>
          </cell>
          <cell r="Z7" t="str">
            <v>DIC</v>
          </cell>
          <cell r="AA7" t="str">
            <v xml:space="preserve">ENT. </v>
          </cell>
          <cell r="AB7" t="str">
            <v>TOTAL</v>
          </cell>
          <cell r="AC7" t="str">
            <v>PROM.</v>
          </cell>
        </row>
        <row r="8">
          <cell r="B8" t="str">
            <v>DUC.</v>
          </cell>
          <cell r="C8" t="str">
            <v>COND.</v>
          </cell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MCM</v>
          </cell>
          <cell r="U8" t="str">
            <v>MCD</v>
          </cell>
          <cell r="V8" t="str">
            <v>MCM</v>
          </cell>
          <cell r="W8" t="str">
            <v>MCD</v>
          </cell>
          <cell r="X8" t="str">
            <v>MCM</v>
          </cell>
          <cell r="Y8" t="str">
            <v>MCD</v>
          </cell>
          <cell r="Z8" t="str">
            <v>MCM</v>
          </cell>
          <cell r="AA8" t="str">
            <v>MCD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 t="str">
            <v>ENE</v>
          </cell>
          <cell r="S9">
            <v>69203</v>
          </cell>
          <cell r="T9">
            <v>69203</v>
          </cell>
          <cell r="U9">
            <v>34.6</v>
          </cell>
          <cell r="V9">
            <v>0</v>
          </cell>
          <cell r="W9">
            <v>10724</v>
          </cell>
          <cell r="X9">
            <v>68106</v>
          </cell>
          <cell r="Y9">
            <v>57471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 t="str">
            <v>FEB</v>
          </cell>
          <cell r="S10">
            <v>56796</v>
          </cell>
          <cell r="T10">
            <v>56796</v>
          </cell>
          <cell r="U10">
            <v>34.6</v>
          </cell>
          <cell r="V10">
            <v>0</v>
          </cell>
          <cell r="W10">
            <v>9774</v>
          </cell>
          <cell r="X10">
            <v>56430</v>
          </cell>
          <cell r="Y10">
            <v>44028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11193</v>
          </cell>
          <cell r="E11">
            <v>361.06451612903226</v>
          </cell>
          <cell r="F11">
            <v>9800</v>
          </cell>
          <cell r="G11">
            <v>350</v>
          </cell>
          <cell r="H11">
            <v>10846</v>
          </cell>
          <cell r="I11">
            <v>349.87096774193549</v>
          </cell>
          <cell r="J11">
            <v>10020</v>
          </cell>
          <cell r="K11">
            <v>334</v>
          </cell>
          <cell r="L11">
            <v>10396</v>
          </cell>
          <cell r="M11">
            <v>335.35483870967744</v>
          </cell>
          <cell r="N11">
            <v>8326</v>
          </cell>
          <cell r="O11">
            <v>277.53333333333336</v>
          </cell>
          <cell r="P11">
            <v>9567</v>
          </cell>
          <cell r="Q11">
            <v>308.61290322580646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V11">
            <v>0</v>
          </cell>
          <cell r="W11">
            <v>11574</v>
          </cell>
          <cell r="X11">
            <v>63371</v>
          </cell>
          <cell r="Y11">
            <v>45424</v>
          </cell>
          <cell r="Z11">
            <v>0</v>
          </cell>
          <cell r="AA11">
            <v>0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 t="str">
            <v>ABR</v>
          </cell>
          <cell r="S12">
            <v>54584</v>
          </cell>
          <cell r="T12">
            <v>54584</v>
          </cell>
          <cell r="U12">
            <v>34.299999999999997</v>
          </cell>
          <cell r="V12">
            <v>0</v>
          </cell>
          <cell r="W12">
            <v>11096</v>
          </cell>
          <cell r="X12">
            <v>52939</v>
          </cell>
          <cell r="Y12">
            <v>37352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53111</v>
          </cell>
          <cell r="T13">
            <v>53111</v>
          </cell>
          <cell r="U13">
            <v>34.4</v>
          </cell>
          <cell r="V13">
            <v>0</v>
          </cell>
          <cell r="W13">
            <v>12225</v>
          </cell>
          <cell r="X13">
            <v>54845</v>
          </cell>
          <cell r="Y13">
            <v>32470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47763</v>
          </cell>
          <cell r="T14">
            <v>47763</v>
          </cell>
          <cell r="U14">
            <v>34.5</v>
          </cell>
          <cell r="V14">
            <v>0</v>
          </cell>
          <cell r="W14">
            <v>12792</v>
          </cell>
          <cell r="X14">
            <v>44033</v>
          </cell>
          <cell r="Y14">
            <v>27080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6292</v>
          </cell>
          <cell r="E15">
            <v>202.96774193548387</v>
          </cell>
          <cell r="F15">
            <v>6295</v>
          </cell>
          <cell r="G15">
            <v>224.82142857142858</v>
          </cell>
          <cell r="H15">
            <v>6295</v>
          </cell>
          <cell r="I15">
            <v>203.06451612903226</v>
          </cell>
          <cell r="J15">
            <v>6802</v>
          </cell>
          <cell r="K15">
            <v>226.73333333333332</v>
          </cell>
          <cell r="L15">
            <v>7029</v>
          </cell>
          <cell r="M15">
            <v>226.74193548387098</v>
          </cell>
          <cell r="N15">
            <v>6860</v>
          </cell>
          <cell r="O15">
            <v>228.66666666666666</v>
          </cell>
          <cell r="P15">
            <v>7130</v>
          </cell>
          <cell r="Q15">
            <v>230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>
            <v>0</v>
          </cell>
          <cell r="W15">
            <v>13592</v>
          </cell>
          <cell r="X15">
            <v>46844</v>
          </cell>
          <cell r="Y15">
            <v>25371</v>
          </cell>
          <cell r="Z15">
            <v>0</v>
          </cell>
          <cell r="AA15">
            <v>0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AGO</v>
          </cell>
          <cell r="S16">
            <v>46763</v>
          </cell>
          <cell r="T16">
            <v>46763</v>
          </cell>
          <cell r="U16">
            <v>34.6</v>
          </cell>
          <cell r="V16">
            <v>0</v>
          </cell>
          <cell r="W16">
            <v>14388</v>
          </cell>
          <cell r="X16">
            <v>50531</v>
          </cell>
          <cell r="Y16">
            <v>22839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58065</v>
          </cell>
          <cell r="E17">
            <v>1873.0645161290322</v>
          </cell>
          <cell r="F17">
            <v>48267</v>
          </cell>
          <cell r="G17">
            <v>1723.8214285714287</v>
          </cell>
          <cell r="H17">
            <v>47998</v>
          </cell>
          <cell r="I17">
            <v>1548.3225806451612</v>
          </cell>
          <cell r="J17">
            <v>25172.582751671765</v>
          </cell>
          <cell r="K17">
            <v>839.08609172239221</v>
          </cell>
          <cell r="L17">
            <v>46105.923839001131</v>
          </cell>
          <cell r="M17">
            <v>1487.2878657742301</v>
          </cell>
          <cell r="N17">
            <v>41764.863474824982</v>
          </cell>
          <cell r="O17">
            <v>1392.1621158274995</v>
          </cell>
          <cell r="P17">
            <v>44127.780102610581</v>
          </cell>
          <cell r="Q17">
            <v>1423.4767775035671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>
            <v>0</v>
          </cell>
          <cell r="W17">
            <v>14154</v>
          </cell>
          <cell r="X17">
            <v>60237</v>
          </cell>
          <cell r="Y17">
            <v>28609</v>
          </cell>
          <cell r="Z17">
            <v>0</v>
          </cell>
          <cell r="AA17">
            <v>0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1008</v>
          </cell>
          <cell r="I18">
            <v>32.516129032258064</v>
          </cell>
          <cell r="J18">
            <v>12282.417248328235</v>
          </cell>
          <cell r="K18">
            <v>409.41390827760785</v>
          </cell>
          <cell r="L18">
            <v>1457.171214549405</v>
          </cell>
          <cell r="M18">
            <v>47.005523049980809</v>
          </cell>
          <cell r="N18">
            <v>1622.5649620276122</v>
          </cell>
          <cell r="O18">
            <v>54.08549873425374</v>
          </cell>
          <cell r="P18">
            <v>1756.6305302194328</v>
          </cell>
          <cell r="Q18">
            <v>56.665500974820411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V18">
            <v>0</v>
          </cell>
          <cell r="W18">
            <v>18240</v>
          </cell>
          <cell r="X18">
            <v>71101</v>
          </cell>
          <cell r="Y18">
            <v>39087</v>
          </cell>
          <cell r="Z18">
            <v>0</v>
          </cell>
          <cell r="AA18">
            <v>0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 t="str">
            <v>NOV</v>
          </cell>
          <cell r="S19">
            <v>72008</v>
          </cell>
          <cell r="T19">
            <v>72008</v>
          </cell>
          <cell r="U19">
            <v>34.299999999999997</v>
          </cell>
          <cell r="V19">
            <v>0</v>
          </cell>
          <cell r="W19">
            <v>58.1</v>
          </cell>
          <cell r="X19">
            <v>78514</v>
          </cell>
          <cell r="Y19">
            <v>41661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15351</v>
          </cell>
          <cell r="E20">
            <v>495.19354838709677</v>
          </cell>
          <cell r="F20">
            <v>14061</v>
          </cell>
          <cell r="G20">
            <v>502.17857142857144</v>
          </cell>
          <cell r="H20">
            <v>15085</v>
          </cell>
          <cell r="I20">
            <v>486.61290322580646</v>
          </cell>
          <cell r="J20">
            <v>15400</v>
          </cell>
          <cell r="K20">
            <v>513.33333333333337</v>
          </cell>
          <cell r="L20">
            <v>16818</v>
          </cell>
          <cell r="M20">
            <v>542.51612903225805</v>
          </cell>
          <cell r="N20">
            <v>15698</v>
          </cell>
          <cell r="O20">
            <v>523.26666666666665</v>
          </cell>
          <cell r="P20">
            <v>19357</v>
          </cell>
          <cell r="Q20">
            <v>624.41935483870964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V20">
            <v>0</v>
          </cell>
          <cell r="W20">
            <v>0</v>
          </cell>
          <cell r="X20">
            <v>0</v>
          </cell>
          <cell r="Y20">
            <v>41661</v>
          </cell>
          <cell r="Z20">
            <v>0</v>
          </cell>
          <cell r="AA20">
            <v>0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 t="str">
            <v>TOTAL</v>
          </cell>
          <cell r="S21">
            <v>645076</v>
          </cell>
          <cell r="T21" t="e">
            <v>#REF!</v>
          </cell>
          <cell r="U21" t="e">
            <v>#REF!</v>
          </cell>
          <cell r="V21">
            <v>0</v>
          </cell>
          <cell r="W21">
            <v>128617.1</v>
          </cell>
          <cell r="X21">
            <v>646951</v>
          </cell>
          <cell r="Y21">
            <v>443053</v>
          </cell>
          <cell r="Z21">
            <v>0</v>
          </cell>
          <cell r="AA21">
            <v>0</v>
          </cell>
          <cell r="AB21" t="e">
            <v>#REF!</v>
          </cell>
          <cell r="AC21" t="e">
            <v>#REF!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1460</v>
          </cell>
          <cell r="M22">
            <v>47.096774193548384</v>
          </cell>
          <cell r="N22">
            <v>1500</v>
          </cell>
          <cell r="O22">
            <v>50</v>
          </cell>
          <cell r="P22">
            <v>1550</v>
          </cell>
          <cell r="Q22">
            <v>50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>
            <v>5760.6284112813537</v>
          </cell>
          <cell r="W22">
            <v>185.8267229445598</v>
          </cell>
          <cell r="X22">
            <v>1637.8573344444874</v>
          </cell>
          <cell r="Y22">
            <v>54.595244481482915</v>
          </cell>
          <cell r="Z22">
            <v>723.90330208552768</v>
          </cell>
          <cell r="AA22">
            <v>23.351719422113796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37733</v>
          </cell>
          <cell r="E23">
            <v>1217.1935483870968</v>
          </cell>
          <cell r="F23">
            <v>30234</v>
          </cell>
          <cell r="G23">
            <v>1079.7857142857142</v>
          </cell>
          <cell r="H23">
            <v>32945</v>
          </cell>
          <cell r="I23">
            <v>1062.741935483871</v>
          </cell>
          <cell r="J23">
            <v>31074</v>
          </cell>
          <cell r="K23">
            <v>1035.8</v>
          </cell>
          <cell r="L23">
            <v>32577</v>
          </cell>
          <cell r="M23">
            <v>1050.8709677419354</v>
          </cell>
          <cell r="N23">
            <v>36421</v>
          </cell>
          <cell r="O23">
            <v>1214.0333333333333</v>
          </cell>
          <cell r="P23">
            <v>38385</v>
          </cell>
          <cell r="Q23">
            <v>1238.2258064516129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 t="str">
            <v>L I Q U I D O S  EN BBLS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40044</v>
          </cell>
          <cell r="Y24" t="str">
            <v>G A S    EN    MPC</v>
          </cell>
          <cell r="Z24">
            <v>43740</v>
          </cell>
          <cell r="AA24">
            <v>1410.9677419354839</v>
          </cell>
          <cell r="AB24">
            <v>629866</v>
          </cell>
          <cell r="AC24">
            <v>1725.6602739726027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5743</v>
          </cell>
          <cell r="E25">
            <v>185.25806451612902</v>
          </cell>
          <cell r="F25">
            <v>4012.5230541098358</v>
          </cell>
          <cell r="G25">
            <v>143.304394789637</v>
          </cell>
          <cell r="H25">
            <v>4456.3458750537502</v>
          </cell>
          <cell r="I25">
            <v>143.75309274366936</v>
          </cell>
          <cell r="J25">
            <v>4190.6092691035237</v>
          </cell>
          <cell r="K25">
            <v>139.68697563678413</v>
          </cell>
          <cell r="L25">
            <v>4340.7102739531583</v>
          </cell>
          <cell r="M25">
            <v>140.02291206300509</v>
          </cell>
          <cell r="N25">
            <v>4075.7447025758529</v>
          </cell>
          <cell r="O25">
            <v>135.85815675252843</v>
          </cell>
          <cell r="P25">
            <v>5078.6845692030529</v>
          </cell>
          <cell r="Q25">
            <v>163.82853449042105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885</v>
          </cell>
          <cell r="E26">
            <v>28.548387096774192</v>
          </cell>
          <cell r="F26">
            <v>605.47694589016419</v>
          </cell>
          <cell r="G26">
            <v>21.624176638934436</v>
          </cell>
          <cell r="H26">
            <v>671.65412494624979</v>
          </cell>
          <cell r="I26">
            <v>21.666262095040317</v>
          </cell>
          <cell r="J26">
            <v>483.39073089647627</v>
          </cell>
          <cell r="K26">
            <v>16.113024363215875</v>
          </cell>
          <cell r="L26">
            <v>548.28972604684179</v>
          </cell>
          <cell r="M26">
            <v>17.686765356349735</v>
          </cell>
          <cell r="N26">
            <v>246.25529742414699</v>
          </cell>
          <cell r="O26">
            <v>8.2085099141382329</v>
          </cell>
          <cell r="P26">
            <v>632.315430796947</v>
          </cell>
          <cell r="Q26">
            <v>20.397271961191837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B27">
            <v>486</v>
          </cell>
          <cell r="C27">
            <v>486</v>
          </cell>
          <cell r="D27">
            <v>18370</v>
          </cell>
          <cell r="E27">
            <v>592.58064516129036</v>
          </cell>
          <cell r="F27">
            <v>16700.476945890165</v>
          </cell>
          <cell r="G27">
            <v>596.44560521036306</v>
          </cell>
          <cell r="H27">
            <v>18820.65412494625</v>
          </cell>
          <cell r="I27">
            <v>607.11787499826607</v>
          </cell>
          <cell r="J27">
            <v>29587.807979224712</v>
          </cell>
          <cell r="K27">
            <v>986.26026597415705</v>
          </cell>
          <cell r="L27">
            <v>20890.460940596247</v>
          </cell>
          <cell r="M27">
            <v>673.8858367934273</v>
          </cell>
          <cell r="N27">
            <v>18554.820259451761</v>
          </cell>
          <cell r="O27">
            <v>618.49400864839197</v>
          </cell>
          <cell r="P27">
            <v>20635.945961016379</v>
          </cell>
          <cell r="Q27">
            <v>665.67567616181873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>
            <v>1872</v>
          </cell>
          <cell r="W27">
            <v>1251</v>
          </cell>
          <cell r="X27">
            <v>18963</v>
          </cell>
          <cell r="Y27">
            <v>641915.00000000012</v>
          </cell>
          <cell r="Z27">
            <v>0</v>
          </cell>
          <cell r="AA27">
            <v>633756.80000000005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B28">
            <v>262</v>
          </cell>
          <cell r="C28">
            <v>262</v>
          </cell>
          <cell r="D28">
            <v>116892</v>
          </cell>
          <cell r="E28">
            <v>3770.7096774193546</v>
          </cell>
          <cell r="F28">
            <v>96574.523054109843</v>
          </cell>
          <cell r="G28">
            <v>3449.0901090753514</v>
          </cell>
          <cell r="H28">
            <v>100484.34587505375</v>
          </cell>
          <cell r="I28">
            <v>3241.4305120985082</v>
          </cell>
          <cell r="J28">
            <v>75837.192020775299</v>
          </cell>
          <cell r="K28">
            <v>2527.90640069251</v>
          </cell>
          <cell r="L28">
            <v>99841.634112954285</v>
          </cell>
          <cell r="M28">
            <v>3220.6978746114287</v>
          </cell>
          <cell r="N28">
            <v>97959.608177400849</v>
          </cell>
          <cell r="O28">
            <v>3265.3202725800284</v>
          </cell>
          <cell r="P28">
            <v>106948.46467181364</v>
          </cell>
          <cell r="Q28">
            <v>3449.9504732843106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V28">
            <v>2627</v>
          </cell>
          <cell r="W28">
            <v>1871</v>
          </cell>
          <cell r="X28">
            <v>14555</v>
          </cell>
          <cell r="Y28">
            <v>660472</v>
          </cell>
          <cell r="Z28">
            <v>0</v>
          </cell>
          <cell r="AA28">
            <v>645572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B29">
            <v>363</v>
          </cell>
          <cell r="C29">
            <v>363</v>
          </cell>
          <cell r="D29">
            <v>135262</v>
          </cell>
          <cell r="E29">
            <v>4363.2903225806449</v>
          </cell>
          <cell r="F29">
            <v>113275</v>
          </cell>
          <cell r="G29">
            <v>4045.5357142857142</v>
          </cell>
          <cell r="H29">
            <v>119305</v>
          </cell>
          <cell r="I29">
            <v>3848.5483870967741</v>
          </cell>
          <cell r="J29">
            <v>105425.00000000001</v>
          </cell>
          <cell r="K29">
            <v>3514.166666666667</v>
          </cell>
          <cell r="L29">
            <v>120732.09505355053</v>
          </cell>
          <cell r="M29">
            <v>3894.5837114048559</v>
          </cell>
          <cell r="N29">
            <v>116514.42843685261</v>
          </cell>
          <cell r="O29">
            <v>3883.8142812284204</v>
          </cell>
          <cell r="P29">
            <v>127584.41063283001</v>
          </cell>
          <cell r="Q29">
            <v>4115.6261494461296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>
            <v>2426</v>
          </cell>
          <cell r="W29">
            <v>2186</v>
          </cell>
          <cell r="X29">
            <v>19651</v>
          </cell>
          <cell r="Y29">
            <v>790841</v>
          </cell>
          <cell r="Z29">
            <v>0</v>
          </cell>
          <cell r="AA29">
            <v>773054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  <cell r="B30">
            <v>429</v>
          </cell>
          <cell r="C30">
            <v>429</v>
          </cell>
          <cell r="D30">
            <v>46.5</v>
          </cell>
          <cell r="E30">
            <v>0</v>
          </cell>
          <cell r="F30">
            <v>59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 t="str">
            <v>ABR</v>
          </cell>
          <cell r="S30">
            <v>16337</v>
          </cell>
          <cell r="T30">
            <v>14052</v>
          </cell>
          <cell r="U30">
            <v>69.7</v>
          </cell>
          <cell r="V30">
            <v>2285</v>
          </cell>
          <cell r="W30">
            <v>1815</v>
          </cell>
          <cell r="X30">
            <v>16949</v>
          </cell>
          <cell r="Y30">
            <v>585418</v>
          </cell>
          <cell r="Z30">
            <v>0</v>
          </cell>
          <cell r="AA30">
            <v>574476</v>
          </cell>
          <cell r="AB30">
            <v>0</v>
          </cell>
          <cell r="AC30">
            <v>4717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  <cell r="D31">
            <v>0</v>
          </cell>
          <cell r="E31">
            <v>0</v>
          </cell>
          <cell r="F31">
            <v>0</v>
          </cell>
          <cell r="G31">
            <v>886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 t="str">
            <v>MAY</v>
          </cell>
          <cell r="S31">
            <v>18524</v>
          </cell>
          <cell r="T31">
            <v>15906</v>
          </cell>
          <cell r="U31">
            <v>70.900000000000006</v>
          </cell>
          <cell r="V31">
            <v>2618</v>
          </cell>
          <cell r="W31">
            <v>2088</v>
          </cell>
          <cell r="X31">
            <v>16910</v>
          </cell>
          <cell r="Y31">
            <v>722309</v>
          </cell>
          <cell r="Z31">
            <v>0</v>
          </cell>
          <cell r="AA31">
            <v>694463</v>
          </cell>
          <cell r="AB31">
            <v>0</v>
          </cell>
          <cell r="AC31">
            <v>5345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 t="str">
            <v>JUN</v>
          </cell>
          <cell r="S32">
            <v>18861</v>
          </cell>
          <cell r="T32">
            <v>15934</v>
          </cell>
          <cell r="U32">
            <v>71.900000000000006</v>
          </cell>
          <cell r="V32">
            <v>2927</v>
          </cell>
          <cell r="W32">
            <v>2255</v>
          </cell>
          <cell r="X32">
            <v>19925</v>
          </cell>
          <cell r="Y32">
            <v>760796</v>
          </cell>
          <cell r="Z32">
            <v>0</v>
          </cell>
          <cell r="AA32">
            <v>742365</v>
          </cell>
          <cell r="AB32">
            <v>0</v>
          </cell>
          <cell r="AC32">
            <v>4070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47453.3</v>
          </cell>
          <cell r="E33">
            <v>1530.7516129032258</v>
          </cell>
          <cell r="F33">
            <v>42405</v>
          </cell>
          <cell r="G33">
            <v>1514.4642857142858</v>
          </cell>
          <cell r="H33">
            <v>47890</v>
          </cell>
          <cell r="I33">
            <v>1544.8387096774193</v>
          </cell>
          <cell r="J33">
            <v>41980</v>
          </cell>
          <cell r="K33">
            <v>1399.3333333333333</v>
          </cell>
          <cell r="L33">
            <v>50148.841801970113</v>
          </cell>
          <cell r="M33">
            <v>1617.7045742571004</v>
          </cell>
          <cell r="N33">
            <v>48716.990492138641</v>
          </cell>
          <cell r="O33">
            <v>1623.8996830712881</v>
          </cell>
          <cell r="P33">
            <v>52741.332138654252</v>
          </cell>
          <cell r="Q33">
            <v>1701.3332947952983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>
            <v>3325</v>
          </cell>
          <cell r="W33">
            <v>2331</v>
          </cell>
          <cell r="X33">
            <v>18000</v>
          </cell>
          <cell r="Y33">
            <v>827568</v>
          </cell>
          <cell r="Z33">
            <v>0</v>
          </cell>
          <cell r="AA33">
            <v>818352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937</v>
          </cell>
          <cell r="I34">
            <v>30.225806451612904</v>
          </cell>
          <cell r="J34">
            <v>2142</v>
          </cell>
          <cell r="K34">
            <v>71.400000000000006</v>
          </cell>
          <cell r="L34">
            <v>1829.1581980298854</v>
          </cell>
          <cell r="M34">
            <v>59.005103162254365</v>
          </cell>
          <cell r="N34">
            <v>834.00950786135684</v>
          </cell>
          <cell r="O34">
            <v>27.800316928711894</v>
          </cell>
          <cell r="P34">
            <v>1008.667861345739</v>
          </cell>
          <cell r="Q34">
            <v>32.537672946636739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>
            <v>3548</v>
          </cell>
          <cell r="W34">
            <v>2576</v>
          </cell>
          <cell r="X34">
            <v>20394</v>
          </cell>
          <cell r="Y34">
            <v>865266</v>
          </cell>
          <cell r="Z34">
            <v>0</v>
          </cell>
          <cell r="AA34">
            <v>847350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 t="str">
            <v>SEP</v>
          </cell>
          <cell r="S35">
            <v>19059</v>
          </cell>
          <cell r="T35">
            <v>15525</v>
          </cell>
          <cell r="U35">
            <v>70.2</v>
          </cell>
          <cell r="V35">
            <v>3534</v>
          </cell>
          <cell r="W35">
            <v>2664</v>
          </cell>
          <cell r="X35">
            <v>20871</v>
          </cell>
          <cell r="Y35">
            <v>828320</v>
          </cell>
          <cell r="Z35">
            <v>0</v>
          </cell>
          <cell r="AA35">
            <v>803639</v>
          </cell>
          <cell r="AB35">
            <v>0</v>
          </cell>
          <cell r="AC35">
            <v>4912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 t="str">
            <v>OCT</v>
          </cell>
          <cell r="S36">
            <v>17493</v>
          </cell>
          <cell r="T36">
            <v>14931</v>
          </cell>
          <cell r="U36">
            <v>68.900000000000006</v>
          </cell>
          <cell r="V36">
            <v>2562</v>
          </cell>
          <cell r="W36">
            <v>3857</v>
          </cell>
          <cell r="X36">
            <v>17728</v>
          </cell>
          <cell r="Y36">
            <v>789636</v>
          </cell>
          <cell r="Z36">
            <v>0</v>
          </cell>
          <cell r="AA36">
            <v>780975</v>
          </cell>
          <cell r="AB36">
            <v>0</v>
          </cell>
          <cell r="AC36">
            <v>3936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774</v>
          </cell>
          <cell r="E37">
            <v>24.967741935483872</v>
          </cell>
          <cell r="F37">
            <v>697</v>
          </cell>
          <cell r="G37">
            <v>24.892857142857142</v>
          </cell>
          <cell r="H37">
            <v>784</v>
          </cell>
          <cell r="I37">
            <v>25.29032258064516</v>
          </cell>
          <cell r="J37">
            <v>727</v>
          </cell>
          <cell r="K37">
            <v>24.233333333333334</v>
          </cell>
          <cell r="L37">
            <v>808</v>
          </cell>
          <cell r="M37">
            <v>26.06451612903226</v>
          </cell>
          <cell r="N37">
            <v>772</v>
          </cell>
          <cell r="O37">
            <v>25.733333333333334</v>
          </cell>
          <cell r="P37">
            <v>788</v>
          </cell>
          <cell r="Q37">
            <v>25.419354838709676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>
            <v>2715</v>
          </cell>
          <cell r="W37">
            <v>4085</v>
          </cell>
          <cell r="X37">
            <v>16279</v>
          </cell>
          <cell r="Y37">
            <v>675136</v>
          </cell>
          <cell r="Z37">
            <v>0</v>
          </cell>
          <cell r="AA37">
            <v>592278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905</v>
          </cell>
          <cell r="E38">
            <v>29.193548387096776</v>
          </cell>
          <cell r="F38">
            <v>850</v>
          </cell>
          <cell r="G38">
            <v>30.357142857142858</v>
          </cell>
          <cell r="H38">
            <v>942</v>
          </cell>
          <cell r="I38">
            <v>30.387096774193548</v>
          </cell>
          <cell r="J38">
            <v>860</v>
          </cell>
          <cell r="K38">
            <v>28.666666666666668</v>
          </cell>
          <cell r="L38">
            <v>905</v>
          </cell>
          <cell r="M38">
            <v>29.193548387096776</v>
          </cell>
          <cell r="N38">
            <v>895</v>
          </cell>
          <cell r="O38">
            <v>29.833333333333332</v>
          </cell>
          <cell r="P38">
            <v>910</v>
          </cell>
          <cell r="Q38">
            <v>29.35483870967742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V38">
            <v>0</v>
          </cell>
          <cell r="W38">
            <v>0</v>
          </cell>
          <cell r="X38">
            <v>0</v>
          </cell>
          <cell r="Y38">
            <v>675136</v>
          </cell>
          <cell r="Z38">
            <v>0</v>
          </cell>
          <cell r="AA38">
            <v>592278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381</v>
          </cell>
          <cell r="E39">
            <v>12.290322580645162</v>
          </cell>
          <cell r="F39">
            <v>401</v>
          </cell>
          <cell r="G39">
            <v>14.321428571428571</v>
          </cell>
          <cell r="H39">
            <v>463</v>
          </cell>
          <cell r="I39">
            <v>14.935483870967742</v>
          </cell>
          <cell r="J39">
            <v>447</v>
          </cell>
          <cell r="K39">
            <v>14.9</v>
          </cell>
          <cell r="L39">
            <v>969</v>
          </cell>
          <cell r="M39">
            <v>31.258064516129032</v>
          </cell>
          <cell r="N39">
            <v>1135</v>
          </cell>
          <cell r="O39">
            <v>37.833333333333336</v>
          </cell>
          <cell r="P39">
            <v>1453</v>
          </cell>
          <cell r="Q39">
            <v>46.87096774193548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V39">
            <v>30439</v>
          </cell>
          <cell r="W39">
            <v>26979</v>
          </cell>
          <cell r="X39">
            <v>200225</v>
          </cell>
          <cell r="Y39">
            <v>8822813</v>
          </cell>
          <cell r="Z39">
            <v>0</v>
          </cell>
          <cell r="AA39">
            <v>8498558.8000000007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  <cell r="R40">
            <v>8901</v>
          </cell>
          <cell r="S40">
            <v>287.12903225806451</v>
          </cell>
          <cell r="T40">
            <v>8608</v>
          </cell>
          <cell r="U40">
            <v>286.93333333333334</v>
          </cell>
          <cell r="V40">
            <v>8811</v>
          </cell>
          <cell r="W40">
            <v>284.22580645161293</v>
          </cell>
          <cell r="X40">
            <v>63064</v>
          </cell>
          <cell r="Y40">
            <v>2102.1333333333332</v>
          </cell>
          <cell r="Z40">
            <v>46366</v>
          </cell>
          <cell r="AA40">
            <v>1495.6774193548388</v>
          </cell>
          <cell r="AB40">
            <v>86759</v>
          </cell>
          <cell r="AC40">
            <v>259.75748502994014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784</v>
          </cell>
          <cell r="E41">
            <v>25.29032258064516</v>
          </cell>
          <cell r="F41">
            <v>684</v>
          </cell>
          <cell r="G41">
            <v>24.428571428571427</v>
          </cell>
          <cell r="H41">
            <v>775</v>
          </cell>
          <cell r="I41">
            <v>25</v>
          </cell>
          <cell r="J41">
            <v>830</v>
          </cell>
          <cell r="K41">
            <v>27.666666666666668</v>
          </cell>
          <cell r="L41">
            <v>1460</v>
          </cell>
          <cell r="M41">
            <v>47.096774193548384</v>
          </cell>
          <cell r="N41">
            <v>1500</v>
          </cell>
          <cell r="O41">
            <v>50</v>
          </cell>
          <cell r="P41">
            <v>1550</v>
          </cell>
          <cell r="Q41">
            <v>50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V41">
            <v>37537</v>
          </cell>
          <cell r="W41">
            <v>1210.8709677419354</v>
          </cell>
          <cell r="X41">
            <v>8659</v>
          </cell>
          <cell r="Y41">
            <v>288.63333333333333</v>
          </cell>
          <cell r="Z41">
            <v>8932</v>
          </cell>
          <cell r="AA41">
            <v>288.12903225806451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3321.8</v>
          </cell>
          <cell r="E42">
            <v>107.15483870967742</v>
          </cell>
          <cell r="F42">
            <v>7187</v>
          </cell>
          <cell r="G42">
            <v>256.67857142857144</v>
          </cell>
          <cell r="H42">
            <v>5118</v>
          </cell>
          <cell r="I42">
            <v>165.09677419354838</v>
          </cell>
          <cell r="J42">
            <v>4225</v>
          </cell>
          <cell r="K42">
            <v>140.83333333333334</v>
          </cell>
          <cell r="L42">
            <v>5831</v>
          </cell>
          <cell r="M42">
            <v>188.09677419354838</v>
          </cell>
          <cell r="N42">
            <v>6489</v>
          </cell>
          <cell r="O42">
            <v>216.3</v>
          </cell>
          <cell r="P42">
            <v>6138</v>
          </cell>
          <cell r="Q42">
            <v>198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V42">
            <v>383</v>
          </cell>
          <cell r="W42">
            <v>12.35483870967742</v>
          </cell>
          <cell r="X42">
            <v>39911</v>
          </cell>
          <cell r="Y42" t="str">
            <v>G A S    EN    MPC</v>
          </cell>
          <cell r="Z42">
            <v>42188</v>
          </cell>
          <cell r="AA42">
            <v>1360.9032258064517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107280</v>
          </cell>
          <cell r="E44">
            <v>3460.6451612903224</v>
          </cell>
          <cell r="F44">
            <v>95027</v>
          </cell>
          <cell r="G44">
            <v>3393.8214285714284</v>
          </cell>
          <cell r="H44">
            <v>103897</v>
          </cell>
          <cell r="I44">
            <v>3351.516129032258</v>
          </cell>
          <cell r="J44">
            <v>96852</v>
          </cell>
          <cell r="K44">
            <v>3228.4</v>
          </cell>
          <cell r="L44">
            <v>105158</v>
          </cell>
          <cell r="M44">
            <v>3392.1935483870966</v>
          </cell>
          <cell r="N44">
            <v>98030</v>
          </cell>
          <cell r="O44">
            <v>3267.6666666666665</v>
          </cell>
          <cell r="P44">
            <v>103321</v>
          </cell>
          <cell r="Q44">
            <v>3332.9354838709678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V44" t="str">
            <v>LINA</v>
          </cell>
          <cell r="W44">
            <v>315.69677419354838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60</v>
          </cell>
          <cell r="E45">
            <v>11179</v>
          </cell>
          <cell r="F45">
            <v>12286</v>
          </cell>
          <cell r="G45">
            <v>128099</v>
          </cell>
          <cell r="H45">
            <v>1771223.03</v>
          </cell>
          <cell r="I45">
            <v>0</v>
          </cell>
          <cell r="J45">
            <v>1367720.63</v>
          </cell>
          <cell r="K45">
            <v>0</v>
          </cell>
          <cell r="L45">
            <v>80315.3</v>
          </cell>
          <cell r="M45">
            <v>7958.6</v>
          </cell>
          <cell r="N45">
            <v>47453.3</v>
          </cell>
          <cell r="O45">
            <v>0</v>
          </cell>
          <cell r="P45">
            <v>275733.8</v>
          </cell>
          <cell r="R45" t="str">
            <v>ENE</v>
          </cell>
          <cell r="S45">
            <v>1872</v>
          </cell>
          <cell r="T45">
            <v>0</v>
          </cell>
          <cell r="U45">
            <v>0</v>
          </cell>
          <cell r="V45">
            <v>1872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A46" t="str">
            <v>TOTAL NUEVO</v>
          </cell>
          <cell r="B46">
            <v>121991</v>
          </cell>
          <cell r="C46">
            <v>112689</v>
          </cell>
          <cell r="D46">
            <v>6165.8</v>
          </cell>
          <cell r="E46">
            <v>198.8967741935484</v>
          </cell>
          <cell r="F46">
            <v>9819</v>
          </cell>
          <cell r="G46">
            <v>350.67857142857144</v>
          </cell>
          <cell r="H46">
            <v>9019</v>
          </cell>
          <cell r="I46">
            <v>290.93548387096774</v>
          </cell>
          <cell r="J46">
            <v>9231</v>
          </cell>
          <cell r="K46">
            <v>307.7</v>
          </cell>
          <cell r="L46">
            <v>11802.158198029885</v>
          </cell>
          <cell r="M46">
            <v>380.7147805816092</v>
          </cell>
          <cell r="N46">
            <v>11625.009507861358</v>
          </cell>
          <cell r="O46">
            <v>387.50031692871192</v>
          </cell>
          <cell r="P46">
            <v>11847.667861345739</v>
          </cell>
          <cell r="Q46">
            <v>382.18283423695931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V46">
            <v>2627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B47">
            <v>128711.77</v>
          </cell>
          <cell r="C47">
            <v>117355</v>
          </cell>
          <cell r="D47">
            <v>154733.29999999999</v>
          </cell>
          <cell r="E47">
            <v>4991.3967741935476</v>
          </cell>
          <cell r="F47">
            <v>137432</v>
          </cell>
          <cell r="G47">
            <v>4908.2857142857147</v>
          </cell>
          <cell r="H47">
            <v>151787</v>
          </cell>
          <cell r="I47">
            <v>4896.3548387096771</v>
          </cell>
          <cell r="J47">
            <v>138832</v>
          </cell>
          <cell r="K47">
            <v>4627.7333333333336</v>
          </cell>
          <cell r="L47">
            <v>155306.84180197012</v>
          </cell>
          <cell r="M47">
            <v>5009.8981226441974</v>
          </cell>
          <cell r="N47">
            <v>146746.99049213863</v>
          </cell>
          <cell r="O47">
            <v>4891.5663497379546</v>
          </cell>
          <cell r="P47">
            <v>156062.33213865425</v>
          </cell>
          <cell r="Q47">
            <v>5034.2687786662664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>
            <v>2426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B48">
            <v>120945.41</v>
          </cell>
          <cell r="C48">
            <v>111495</v>
          </cell>
          <cell r="D48">
            <v>160899.09999999998</v>
          </cell>
          <cell r="E48">
            <v>5190.2935483870961</v>
          </cell>
          <cell r="F48">
            <v>147251</v>
          </cell>
          <cell r="G48">
            <v>5258.9642857142853</v>
          </cell>
          <cell r="H48">
            <v>160806</v>
          </cell>
          <cell r="I48">
            <v>5187.2903225806449</v>
          </cell>
          <cell r="J48">
            <v>148063</v>
          </cell>
          <cell r="K48">
            <v>4935.4333333333334</v>
          </cell>
          <cell r="L48">
            <v>167109</v>
          </cell>
          <cell r="M48">
            <v>5390.6129032258068</v>
          </cell>
          <cell r="N48">
            <v>158372</v>
          </cell>
          <cell r="O48">
            <v>5279.0666666666666</v>
          </cell>
          <cell r="P48">
            <v>167910</v>
          </cell>
          <cell r="Q48">
            <v>5416.4516129032254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>
            <v>2285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  <cell r="B49">
            <v>129669.99557945403</v>
          </cell>
          <cell r="C49">
            <v>119263</v>
          </cell>
          <cell r="D49">
            <v>59.7</v>
          </cell>
          <cell r="E49">
            <v>10406.995579454029</v>
          </cell>
          <cell r="F49">
            <v>5436</v>
          </cell>
          <cell r="G49">
            <v>130865</v>
          </cell>
          <cell r="H49">
            <v>1796516.9999999998</v>
          </cell>
          <cell r="I49">
            <v>0</v>
          </cell>
          <cell r="J49">
            <v>1487243.6566703459</v>
          </cell>
          <cell r="K49">
            <v>0</v>
          </cell>
          <cell r="L49">
            <v>87857.379429947585</v>
          </cell>
          <cell r="M49">
            <v>8155.8677610142131</v>
          </cell>
          <cell r="N49">
            <v>50148.841801970113</v>
          </cell>
          <cell r="O49">
            <v>0</v>
          </cell>
          <cell r="P49">
            <v>171267.12209773628</v>
          </cell>
          <cell r="R49" t="str">
            <v>MAY</v>
          </cell>
          <cell r="S49">
            <v>2618</v>
          </cell>
          <cell r="T49">
            <v>0</v>
          </cell>
          <cell r="U49">
            <v>0</v>
          </cell>
          <cell r="V49">
            <v>2618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D50">
            <v>59.8</v>
          </cell>
          <cell r="E50">
            <v>9670.8329920524302</v>
          </cell>
          <cell r="F50">
            <v>6138</v>
          </cell>
          <cell r="G50">
            <v>123984</v>
          </cell>
          <cell r="H50">
            <v>1745077</v>
          </cell>
          <cell r="I50">
            <v>0</v>
          </cell>
          <cell r="J50">
            <v>1479406.3339631341</v>
          </cell>
          <cell r="K50">
            <v>0</v>
          </cell>
          <cell r="L50">
            <v>84834.674549356569</v>
          </cell>
          <cell r="M50">
            <v>7913.6020174510086</v>
          </cell>
          <cell r="N50">
            <v>48716.990492138641</v>
          </cell>
          <cell r="O50">
            <v>0</v>
          </cell>
          <cell r="P50">
            <v>132119.0009953707</v>
          </cell>
          <cell r="R50" t="str">
            <v>JUN</v>
          </cell>
          <cell r="S50">
            <v>2927</v>
          </cell>
          <cell r="T50">
            <v>0</v>
          </cell>
          <cell r="U50">
            <v>0</v>
          </cell>
          <cell r="V50">
            <v>2927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7955.38</v>
          </cell>
          <cell r="E51">
            <v>256.62516129032258</v>
          </cell>
          <cell r="F51">
            <v>7520.77</v>
          </cell>
          <cell r="G51">
            <v>268.59892857142859</v>
          </cell>
          <cell r="H51">
            <v>8388.43</v>
          </cell>
          <cell r="I51">
            <v>270.59451612903229</v>
          </cell>
          <cell r="J51">
            <v>8220</v>
          </cell>
          <cell r="K51">
            <v>274</v>
          </cell>
          <cell r="L51">
            <v>8418</v>
          </cell>
          <cell r="M51">
            <v>271.54838709677421</v>
          </cell>
          <cell r="N51">
            <v>8281.9570451562995</v>
          </cell>
          <cell r="O51">
            <v>276.06523483854329</v>
          </cell>
          <cell r="P51">
            <v>8440</v>
          </cell>
          <cell r="Q51">
            <v>272.25806451612902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>
            <v>3325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2191</v>
          </cell>
          <cell r="E52">
            <v>70.677419354838705</v>
          </cell>
          <cell r="F52">
            <v>1535</v>
          </cell>
          <cell r="G52">
            <v>54.821428571428569</v>
          </cell>
          <cell r="H52">
            <v>1579.57</v>
          </cell>
          <cell r="I52">
            <v>50.953870967741935</v>
          </cell>
          <cell r="J52">
            <v>1522</v>
          </cell>
          <cell r="K52">
            <v>50.733333333333334</v>
          </cell>
          <cell r="L52">
            <v>1586</v>
          </cell>
          <cell r="M52">
            <v>51.161290322580648</v>
          </cell>
          <cell r="N52">
            <v>1397.0429548436998</v>
          </cell>
          <cell r="O52">
            <v>46.568098494789993</v>
          </cell>
          <cell r="P52">
            <v>1745</v>
          </cell>
          <cell r="Q52">
            <v>56.29032258064516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V52">
            <v>3548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e">
            <v>#REF!</v>
          </cell>
          <cell r="AC52" t="e">
            <v>#REF!</v>
          </cell>
        </row>
        <row r="53">
          <cell r="A53" t="str">
            <v>SEP</v>
          </cell>
          <cell r="B53">
            <v>69613.362917981198</v>
          </cell>
          <cell r="C53">
            <v>60708.269276814186</v>
          </cell>
          <cell r="D53">
            <v>57.4</v>
          </cell>
          <cell r="E53">
            <v>8905.0936411670173</v>
          </cell>
          <cell r="F53">
            <v>13180</v>
          </cell>
          <cell r="G53">
            <v>106321</v>
          </cell>
          <cell r="H53">
            <v>1197418.7834249027</v>
          </cell>
          <cell r="I53">
            <v>0</v>
          </cell>
          <cell r="J53">
            <v>1044737.8945848864</v>
          </cell>
          <cell r="K53">
            <v>0</v>
          </cell>
          <cell r="L53">
            <v>55118.772726397365</v>
          </cell>
          <cell r="M53">
            <v>4868.681005100414</v>
          </cell>
          <cell r="N53">
            <v>33821.148364580375</v>
          </cell>
          <cell r="O53">
            <v>0</v>
          </cell>
          <cell r="P53">
            <v>63740.967749038406</v>
          </cell>
          <cell r="R53" t="str">
            <v>SEP</v>
          </cell>
          <cell r="S53">
            <v>3534</v>
          </cell>
          <cell r="T53">
            <v>0</v>
          </cell>
          <cell r="U53">
            <v>0</v>
          </cell>
          <cell r="V53">
            <v>3534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 t="str">
            <v>TOTAL VENTURES</v>
          </cell>
          <cell r="B54">
            <v>72616.001218918245</v>
          </cell>
          <cell r="C54">
            <v>62377.997784478648</v>
          </cell>
          <cell r="D54">
            <v>10146.380000000001</v>
          </cell>
          <cell r="E54">
            <v>327.3025806451613</v>
          </cell>
          <cell r="F54">
            <v>9055.77</v>
          </cell>
          <cell r="G54">
            <v>323.42035714285714</v>
          </cell>
          <cell r="H54">
            <v>9968</v>
          </cell>
          <cell r="I54">
            <v>321.54838709677421</v>
          </cell>
          <cell r="J54">
            <v>9742</v>
          </cell>
          <cell r="K54">
            <v>324.73333333333335</v>
          </cell>
          <cell r="L54">
            <v>10004</v>
          </cell>
          <cell r="M54">
            <v>322.70967741935482</v>
          </cell>
          <cell r="N54">
            <v>9679</v>
          </cell>
          <cell r="O54">
            <v>322.63333333333333</v>
          </cell>
          <cell r="P54">
            <v>10185</v>
          </cell>
          <cell r="Q54">
            <v>328.54838709677421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V54">
            <v>2562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  <cell r="B55">
            <v>71471.753700592424</v>
          </cell>
          <cell r="C55">
            <v>60247.127920341671</v>
          </cell>
          <cell r="D55">
            <v>59.2</v>
          </cell>
          <cell r="E55">
            <v>11224.625780250757</v>
          </cell>
          <cell r="F55">
            <v>13580.563043640319</v>
          </cell>
          <cell r="G55">
            <v>69352</v>
          </cell>
          <cell r="H55">
            <v>1189175.4550078379</v>
          </cell>
          <cell r="I55">
            <v>0</v>
          </cell>
          <cell r="J55">
            <v>969815.40054819919</v>
          </cell>
          <cell r="K55">
            <v>0</v>
          </cell>
          <cell r="L55">
            <v>56758.768704528215</v>
          </cell>
          <cell r="M55">
            <v>4884.5516782521117</v>
          </cell>
          <cell r="N55">
            <v>27607.165065296158</v>
          </cell>
          <cell r="O55">
            <v>0</v>
          </cell>
          <cell r="P55">
            <v>134994.12068981415</v>
          </cell>
          <cell r="R55" t="str">
            <v>NOV</v>
          </cell>
          <cell r="S55">
            <v>2715</v>
          </cell>
          <cell r="T55">
            <v>0</v>
          </cell>
          <cell r="U55">
            <v>0</v>
          </cell>
          <cell r="V55">
            <v>2715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19043</v>
          </cell>
          <cell r="E56">
            <v>614.29032258064512</v>
          </cell>
          <cell r="F56">
            <v>17553</v>
          </cell>
          <cell r="G56">
            <v>626.89285714285711</v>
          </cell>
          <cell r="H56">
            <v>23018</v>
          </cell>
          <cell r="I56">
            <v>742.51612903225805</v>
          </cell>
          <cell r="J56">
            <v>24177</v>
          </cell>
          <cell r="K56">
            <v>805.9</v>
          </cell>
          <cell r="L56">
            <v>33554</v>
          </cell>
          <cell r="M56">
            <v>1082.3870967741937</v>
          </cell>
          <cell r="N56">
            <v>36050</v>
          </cell>
          <cell r="O56">
            <v>1201.6666666666667</v>
          </cell>
          <cell r="P56">
            <v>32564</v>
          </cell>
          <cell r="Q56">
            <v>1050.4516129032259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6302</v>
          </cell>
          <cell r="E57">
            <v>203.29032258064515</v>
          </cell>
          <cell r="F57">
            <v>6035</v>
          </cell>
          <cell r="G57">
            <v>215.53571428571428</v>
          </cell>
          <cell r="H57">
            <v>6782</v>
          </cell>
          <cell r="I57">
            <v>218.7741935483871</v>
          </cell>
          <cell r="J57">
            <v>11784</v>
          </cell>
          <cell r="K57">
            <v>392.8</v>
          </cell>
          <cell r="L57">
            <v>22881</v>
          </cell>
          <cell r="M57">
            <v>738.09677419354841</v>
          </cell>
          <cell r="N57">
            <v>23413</v>
          </cell>
          <cell r="O57">
            <v>780.43333333333328</v>
          </cell>
          <cell r="P57">
            <v>18002</v>
          </cell>
          <cell r="Q57">
            <v>580.70967741935488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V57">
            <v>30439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20001</v>
          </cell>
          <cell r="E58">
            <v>645.19354838709683</v>
          </cell>
          <cell r="F58">
            <v>12981</v>
          </cell>
          <cell r="G58">
            <v>463.60714285714283</v>
          </cell>
          <cell r="H58">
            <v>7913</v>
          </cell>
          <cell r="I58">
            <v>255.25806451612902</v>
          </cell>
          <cell r="J58">
            <v>15645</v>
          </cell>
          <cell r="K58">
            <v>521.5</v>
          </cell>
          <cell r="L58">
            <v>17328</v>
          </cell>
          <cell r="M58">
            <v>558.9677419354839</v>
          </cell>
          <cell r="N58">
            <v>17068</v>
          </cell>
          <cell r="O58">
            <v>568.93333333333328</v>
          </cell>
          <cell r="P58">
            <v>17434</v>
          </cell>
          <cell r="Q58">
            <v>562.38709677419354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3657</v>
          </cell>
          <cell r="G59">
            <v>130.60714285714286</v>
          </cell>
          <cell r="H59">
            <v>1395</v>
          </cell>
          <cell r="I59">
            <v>45</v>
          </cell>
          <cell r="J59">
            <v>4643</v>
          </cell>
          <cell r="K59">
            <v>154.76666666666668</v>
          </cell>
          <cell r="L59">
            <v>5149</v>
          </cell>
          <cell r="M59">
            <v>166.09677419354838</v>
          </cell>
          <cell r="N59">
            <v>4613</v>
          </cell>
          <cell r="O59">
            <v>153.76666666666668</v>
          </cell>
          <cell r="P59">
            <v>4840</v>
          </cell>
          <cell r="Q59">
            <v>156.12903225806451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B60" t="str">
            <v>L I Q U I D O S  EN BBLS</v>
          </cell>
          <cell r="C60" t="str">
            <v>E</v>
          </cell>
          <cell r="D60">
            <v>25345</v>
          </cell>
          <cell r="E60">
            <v>817.58064516129036</v>
          </cell>
          <cell r="F60">
            <v>27245</v>
          </cell>
          <cell r="G60">
            <v>973.03571428571433</v>
          </cell>
          <cell r="H60">
            <v>31195</v>
          </cell>
          <cell r="I60">
            <v>1006.2903225806451</v>
          </cell>
          <cell r="J60">
            <v>40604</v>
          </cell>
          <cell r="K60">
            <v>1353.4666666666667</v>
          </cell>
          <cell r="L60">
            <v>61584</v>
          </cell>
          <cell r="M60">
            <v>1986.5806451612902</v>
          </cell>
          <cell r="N60">
            <v>64076</v>
          </cell>
          <cell r="O60">
            <v>2135.8666666666668</v>
          </cell>
          <cell r="P60">
            <v>55406</v>
          </cell>
          <cell r="Q60">
            <v>1787.2903225806451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>
            <v>409.95</v>
          </cell>
          <cell r="W60">
            <v>13.224193548387097</v>
          </cell>
          <cell r="X60">
            <v>420.01</v>
          </cell>
          <cell r="Y60" t="str">
            <v>G A S    EN    MPC</v>
          </cell>
          <cell r="Z60">
            <v>3805.48</v>
          </cell>
          <cell r="AA60">
            <v>122.75741935483872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B61" t="str">
            <v>PRO-</v>
          </cell>
          <cell r="C61" t="str">
            <v>PET.</v>
          </cell>
          <cell r="D61">
            <v>45346</v>
          </cell>
          <cell r="E61">
            <v>1462.7741935483871</v>
          </cell>
          <cell r="F61">
            <v>40226</v>
          </cell>
          <cell r="G61">
            <v>1436.6428571428571</v>
          </cell>
          <cell r="H61">
            <v>39108</v>
          </cell>
          <cell r="I61">
            <v>1261.5483870967741</v>
          </cell>
          <cell r="J61">
            <v>56249</v>
          </cell>
          <cell r="K61">
            <v>1874.9666666666667</v>
          </cell>
          <cell r="L61">
            <v>78912</v>
          </cell>
          <cell r="M61">
            <v>2545.5483870967741</v>
          </cell>
          <cell r="N61">
            <v>81144</v>
          </cell>
          <cell r="O61">
            <v>2704.8</v>
          </cell>
          <cell r="P61">
            <v>72840</v>
          </cell>
          <cell r="Q61">
            <v>2349.6774193548385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F62">
            <v>903886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R62">
            <v>453111.05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W62">
            <v>9694.2258064516136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20502</v>
          </cell>
          <cell r="E63">
            <v>661.35483870967744</v>
          </cell>
          <cell r="F63">
            <v>19930</v>
          </cell>
          <cell r="G63">
            <v>711.78571428571433</v>
          </cell>
          <cell r="H63">
            <v>15840</v>
          </cell>
          <cell r="I63">
            <v>510.96774193548384</v>
          </cell>
          <cell r="J63">
            <v>19460</v>
          </cell>
          <cell r="K63">
            <v>648.66666666666663</v>
          </cell>
          <cell r="L63">
            <v>22260</v>
          </cell>
          <cell r="M63">
            <v>718.06451612903231</v>
          </cell>
          <cell r="N63">
            <v>25550</v>
          </cell>
          <cell r="O63">
            <v>851.66666666666663</v>
          </cell>
          <cell r="P63">
            <v>26340</v>
          </cell>
          <cell r="Q63">
            <v>849.67741935483866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V63">
            <v>29216</v>
          </cell>
          <cell r="W63">
            <v>1911</v>
          </cell>
          <cell r="X63">
            <v>57000.5</v>
          </cell>
          <cell r="Y63">
            <v>2819320</v>
          </cell>
          <cell r="Z63">
            <v>2537754</v>
          </cell>
          <cell r="AA63">
            <v>0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22310</v>
          </cell>
          <cell r="E64">
            <v>719.67741935483866</v>
          </cell>
          <cell r="F64">
            <v>12033</v>
          </cell>
          <cell r="G64">
            <v>429.75</v>
          </cell>
          <cell r="H64">
            <v>12190</v>
          </cell>
          <cell r="I64">
            <v>393.22580645161293</v>
          </cell>
          <cell r="J64">
            <v>23950</v>
          </cell>
          <cell r="K64">
            <v>798.33333333333337</v>
          </cell>
          <cell r="L64">
            <v>22700</v>
          </cell>
          <cell r="M64">
            <v>732.25806451612902</v>
          </cell>
          <cell r="N64">
            <v>26530</v>
          </cell>
          <cell r="O64">
            <v>884.33333333333337</v>
          </cell>
          <cell r="P64">
            <v>29700</v>
          </cell>
          <cell r="Q64">
            <v>958.06451612903231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26323</v>
          </cell>
          <cell r="W64">
            <v>1718</v>
          </cell>
          <cell r="X64">
            <v>35411</v>
          </cell>
          <cell r="Y64">
            <v>2537647</v>
          </cell>
          <cell r="Z64">
            <v>2258709</v>
          </cell>
          <cell r="AA64">
            <v>31873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D65">
            <v>56.5</v>
          </cell>
          <cell r="E65">
            <v>92.23</v>
          </cell>
          <cell r="F65">
            <v>19</v>
          </cell>
          <cell r="G65">
            <v>11361</v>
          </cell>
          <cell r="H65">
            <v>29946</v>
          </cell>
          <cell r="I65">
            <v>0</v>
          </cell>
          <cell r="J65">
            <v>7237</v>
          </cell>
          <cell r="K65">
            <v>0</v>
          </cell>
          <cell r="L65">
            <v>502</v>
          </cell>
          <cell r="M65">
            <v>101.43</v>
          </cell>
          <cell r="N65">
            <v>937</v>
          </cell>
          <cell r="O65">
            <v>0</v>
          </cell>
          <cell r="P65">
            <v>21270</v>
          </cell>
          <cell r="R65" t="str">
            <v>MAR</v>
          </cell>
          <cell r="S65">
            <v>69216</v>
          </cell>
          <cell r="T65">
            <v>42519</v>
          </cell>
          <cell r="U65">
            <v>68.070967741935476</v>
          </cell>
          <cell r="V65">
            <v>26697</v>
          </cell>
          <cell r="W65">
            <v>1928</v>
          </cell>
          <cell r="X65">
            <v>51217</v>
          </cell>
          <cell r="Y65">
            <v>2784426</v>
          </cell>
          <cell r="Z65">
            <v>2447044</v>
          </cell>
          <cell r="AA65">
            <v>59790</v>
          </cell>
          <cell r="AB65">
            <v>0</v>
          </cell>
          <cell r="AC65">
            <v>126932</v>
          </cell>
        </row>
        <row r="66">
          <cell r="A66" t="str">
            <v>TOTAL PEREZ</v>
          </cell>
          <cell r="B66">
            <v>11844.59</v>
          </cell>
          <cell r="C66">
            <v>11577</v>
          </cell>
          <cell r="D66">
            <v>42812</v>
          </cell>
          <cell r="E66">
            <v>1381.0322580645161</v>
          </cell>
          <cell r="F66">
            <v>31963</v>
          </cell>
          <cell r="G66">
            <v>1141.5357142857142</v>
          </cell>
          <cell r="H66">
            <v>28030</v>
          </cell>
          <cell r="I66">
            <v>904.19354838709683</v>
          </cell>
          <cell r="J66">
            <v>43410</v>
          </cell>
          <cell r="K66">
            <v>1447</v>
          </cell>
          <cell r="L66">
            <v>44960</v>
          </cell>
          <cell r="M66">
            <v>1450.3225806451612</v>
          </cell>
          <cell r="N66">
            <v>52080</v>
          </cell>
          <cell r="O66">
            <v>1736</v>
          </cell>
          <cell r="P66">
            <v>56040</v>
          </cell>
          <cell r="Q66">
            <v>1807.741935483871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>
            <v>28487</v>
          </cell>
          <cell r="W66">
            <v>2018</v>
          </cell>
          <cell r="X66">
            <v>41493</v>
          </cell>
          <cell r="Y66">
            <v>2650738</v>
          </cell>
          <cell r="Z66">
            <v>2054121</v>
          </cell>
          <cell r="AA66">
            <v>153998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  <cell r="B67">
            <v>9816.0044205459708</v>
          </cell>
          <cell r="C67">
            <v>9653</v>
          </cell>
          <cell r="D67">
            <v>57.5</v>
          </cell>
          <cell r="E67">
            <v>163.0044205459709</v>
          </cell>
          <cell r="F67">
            <v>55</v>
          </cell>
          <cell r="G67">
            <v>9813</v>
          </cell>
          <cell r="H67">
            <v>27173</v>
          </cell>
          <cell r="I67">
            <v>0</v>
          </cell>
          <cell r="J67">
            <v>16807.343329653908</v>
          </cell>
          <cell r="K67">
            <v>0</v>
          </cell>
          <cell r="L67">
            <v>992.87640831411409</v>
          </cell>
          <cell r="M67">
            <v>184.83223898578782</v>
          </cell>
          <cell r="N67">
            <v>1829.1581980298854</v>
          </cell>
          <cell r="O67">
            <v>0</v>
          </cell>
          <cell r="P67">
            <v>7543.6220640020902</v>
          </cell>
          <cell r="R67" t="str">
            <v>MAY</v>
          </cell>
          <cell r="S67">
            <v>72399</v>
          </cell>
          <cell r="T67">
            <v>44867</v>
          </cell>
          <cell r="U67">
            <v>68.5</v>
          </cell>
          <cell r="V67">
            <v>27532</v>
          </cell>
          <cell r="W67">
            <v>2291</v>
          </cell>
          <cell r="X67">
            <v>67620</v>
          </cell>
          <cell r="Y67">
            <v>2831765</v>
          </cell>
          <cell r="Z67">
            <v>2128787</v>
          </cell>
          <cell r="AA67">
            <v>373027</v>
          </cell>
          <cell r="AB67">
            <v>0</v>
          </cell>
          <cell r="AC67">
            <v>144483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56.6</v>
          </cell>
          <cell r="E68">
            <v>394.16700794757099</v>
          </cell>
          <cell r="F68">
            <v>150</v>
          </cell>
          <cell r="G68">
            <v>8788</v>
          </cell>
          <cell r="H68">
            <v>32133</v>
          </cell>
          <cell r="I68">
            <v>0</v>
          </cell>
          <cell r="J68">
            <v>25326.666036865914</v>
          </cell>
          <cell r="K68">
            <v>0</v>
          </cell>
          <cell r="L68">
            <v>1452.3254506434423</v>
          </cell>
          <cell r="M68">
            <v>301.49798254899201</v>
          </cell>
          <cell r="N68">
            <v>834.00950786135684</v>
          </cell>
          <cell r="O68">
            <v>0</v>
          </cell>
          <cell r="P68">
            <v>4519.9990046292896</v>
          </cell>
          <cell r="R68" t="str">
            <v>JUN</v>
          </cell>
          <cell r="S68">
            <v>67569</v>
          </cell>
          <cell r="T68">
            <v>42123</v>
          </cell>
          <cell r="U68">
            <v>68.2</v>
          </cell>
          <cell r="V68">
            <v>25446</v>
          </cell>
          <cell r="W68">
            <v>2347</v>
          </cell>
          <cell r="X68">
            <v>49630</v>
          </cell>
          <cell r="Y68">
            <v>2745331</v>
          </cell>
          <cell r="Z68">
            <v>1868345</v>
          </cell>
          <cell r="AA68">
            <v>611595</v>
          </cell>
          <cell r="AB68">
            <v>0</v>
          </cell>
          <cell r="AC68">
            <v>136031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3672</v>
          </cell>
          <cell r="E69">
            <v>118.45161290322581</v>
          </cell>
          <cell r="F69">
            <v>3481</v>
          </cell>
          <cell r="G69">
            <v>124.32142857142857</v>
          </cell>
          <cell r="H69">
            <v>3980</v>
          </cell>
          <cell r="I69">
            <v>128.38709677419354</v>
          </cell>
          <cell r="J69">
            <v>3850</v>
          </cell>
          <cell r="K69">
            <v>128.33333333333334</v>
          </cell>
          <cell r="L69">
            <v>3797</v>
          </cell>
          <cell r="M69">
            <v>122.48387096774194</v>
          </cell>
          <cell r="N69">
            <v>3752</v>
          </cell>
          <cell r="O69">
            <v>125.06666666666666</v>
          </cell>
          <cell r="P69">
            <v>3735</v>
          </cell>
          <cell r="Q69">
            <v>120.48387096774194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26550</v>
          </cell>
          <cell r="W69">
            <v>2765</v>
          </cell>
          <cell r="X69">
            <v>39487</v>
          </cell>
          <cell r="Y69">
            <v>2814491</v>
          </cell>
          <cell r="Z69">
            <v>2022752</v>
          </cell>
          <cell r="AA69">
            <v>529303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57.1</v>
          </cell>
          <cell r="E70">
            <v>124.91561804240877</v>
          </cell>
          <cell r="F70">
            <v>134</v>
          </cell>
          <cell r="G70">
            <v>10714</v>
          </cell>
          <cell r="H70">
            <v>24386.070233341761</v>
          </cell>
          <cell r="I70">
            <v>0</v>
          </cell>
          <cell r="J70">
            <v>18905.595197477091</v>
          </cell>
          <cell r="K70">
            <v>0</v>
          </cell>
          <cell r="L70">
            <v>1048.9203096258498</v>
          </cell>
          <cell r="M70">
            <v>169.06216555140546</v>
          </cell>
          <cell r="N70">
            <v>690.25125521753262</v>
          </cell>
          <cell r="O70">
            <v>0</v>
          </cell>
          <cell r="P70">
            <v>3741.3034710212887</v>
          </cell>
          <cell r="R70" t="str">
            <v>AGO</v>
          </cell>
          <cell r="S70">
            <v>67933</v>
          </cell>
          <cell r="T70">
            <v>40844</v>
          </cell>
          <cell r="U70">
            <v>67.900000000000006</v>
          </cell>
          <cell r="V70">
            <v>27089</v>
          </cell>
          <cell r="W70">
            <v>2886</v>
          </cell>
          <cell r="X70">
            <v>42129</v>
          </cell>
          <cell r="Y70">
            <v>2829628</v>
          </cell>
          <cell r="Z70">
            <v>1916911</v>
          </cell>
          <cell r="AA70">
            <v>681484</v>
          </cell>
          <cell r="AB70">
            <v>0</v>
          </cell>
          <cell r="AC70">
            <v>130820</v>
          </cell>
        </row>
        <row r="71">
          <cell r="A71" t="str">
            <v>TOTAL PLUSPETROL</v>
          </cell>
          <cell r="B71">
            <v>49018.637082018795</v>
          </cell>
          <cell r="C71">
            <v>46010.730723185814</v>
          </cell>
          <cell r="D71">
            <v>3672</v>
          </cell>
          <cell r="E71">
            <v>118.45161290322581</v>
          </cell>
          <cell r="F71">
            <v>3481</v>
          </cell>
          <cell r="G71">
            <v>124.32142857142857</v>
          </cell>
          <cell r="H71">
            <v>3980</v>
          </cell>
          <cell r="I71">
            <v>128.38709677419354</v>
          </cell>
          <cell r="J71">
            <v>3850</v>
          </cell>
          <cell r="K71">
            <v>128.33333333333334</v>
          </cell>
          <cell r="L71">
            <v>3797</v>
          </cell>
          <cell r="M71">
            <v>122.48387096774194</v>
          </cell>
          <cell r="N71">
            <v>3752</v>
          </cell>
          <cell r="O71">
            <v>125.06666666666666</v>
          </cell>
          <cell r="P71">
            <v>3735</v>
          </cell>
          <cell r="Q71">
            <v>120.48387096774194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V71">
            <v>26412</v>
          </cell>
          <cell r="W71">
            <v>2808</v>
          </cell>
          <cell r="X71">
            <v>36732</v>
          </cell>
          <cell r="Y71">
            <v>2710942</v>
          </cell>
          <cell r="Z71">
            <v>1845809</v>
          </cell>
          <cell r="AA71">
            <v>599286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  <cell r="B72">
            <v>30960.998781081762</v>
          </cell>
          <cell r="C72">
            <v>28946.002215521356</v>
          </cell>
          <cell r="D72">
            <v>57.1</v>
          </cell>
          <cell r="E72">
            <v>2014.9965655604076</v>
          </cell>
          <cell r="F72">
            <v>3910</v>
          </cell>
          <cell r="G72">
            <v>31684</v>
          </cell>
          <cell r="H72">
            <v>243712.99870000739</v>
          </cell>
          <cell r="I72">
            <v>0</v>
          </cell>
          <cell r="J72">
            <v>204849.99978242212</v>
          </cell>
          <cell r="K72">
            <v>0</v>
          </cell>
          <cell r="L72">
            <v>9857.0049073922382</v>
          </cell>
          <cell r="M72">
            <v>944.59918818737219</v>
          </cell>
          <cell r="N72">
            <v>6187.998266794848</v>
          </cell>
          <cell r="O72">
            <v>0</v>
          </cell>
          <cell r="P72">
            <v>22817.995743398205</v>
          </cell>
          <cell r="R72" t="str">
            <v>OCT</v>
          </cell>
          <cell r="S72">
            <v>65367</v>
          </cell>
          <cell r="T72">
            <v>37375</v>
          </cell>
          <cell r="U72">
            <v>67.099999999999994</v>
          </cell>
          <cell r="V72">
            <v>27992</v>
          </cell>
          <cell r="W72">
            <v>3024</v>
          </cell>
          <cell r="X72">
            <v>39834</v>
          </cell>
          <cell r="Y72">
            <v>2774676</v>
          </cell>
          <cell r="Z72">
            <v>2003707</v>
          </cell>
          <cell r="AA72">
            <v>472558</v>
          </cell>
          <cell r="AB72">
            <v>0</v>
          </cell>
          <cell r="AC72">
            <v>125757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58.1</v>
          </cell>
          <cell r="E73">
            <v>1785.3742197492429</v>
          </cell>
          <cell r="F73">
            <v>5117.4369563596811</v>
          </cell>
          <cell r="G73">
            <v>23372</v>
          </cell>
          <cell r="H73">
            <v>182803.54499216226</v>
          </cell>
          <cell r="I73">
            <v>0</v>
          </cell>
          <cell r="J73">
            <v>147290.59945180081</v>
          </cell>
          <cell r="K73">
            <v>0</v>
          </cell>
          <cell r="L73">
            <v>8620.2312954717636</v>
          </cell>
          <cell r="M73">
            <v>891.84832174788926</v>
          </cell>
          <cell r="N73">
            <v>4192.8349347038411</v>
          </cell>
          <cell r="O73">
            <v>0</v>
          </cell>
          <cell r="P73">
            <v>22699.879310185854</v>
          </cell>
          <cell r="R73" t="str">
            <v>NOV</v>
          </cell>
          <cell r="S73">
            <v>62953</v>
          </cell>
          <cell r="T73">
            <v>36434</v>
          </cell>
          <cell r="U73">
            <v>67.3</v>
          </cell>
          <cell r="V73">
            <v>26519</v>
          </cell>
          <cell r="W73">
            <v>3207</v>
          </cell>
          <cell r="X73">
            <v>67769</v>
          </cell>
          <cell r="Y73">
            <v>2670382</v>
          </cell>
          <cell r="Z73">
            <v>2073158</v>
          </cell>
          <cell r="AA73">
            <v>299812</v>
          </cell>
          <cell r="AB73">
            <v>0</v>
          </cell>
          <cell r="AC73">
            <v>123614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182803.54499216226</v>
          </cell>
          <cell r="I74">
            <v>0</v>
          </cell>
          <cell r="J74">
            <v>147290.59945180081</v>
          </cell>
          <cell r="K74">
            <v>0</v>
          </cell>
          <cell r="L74">
            <v>8620.2312954717636</v>
          </cell>
          <cell r="M74">
            <v>891.84832174788926</v>
          </cell>
          <cell r="N74">
            <v>4192.8349347038411</v>
          </cell>
          <cell r="O74">
            <v>0</v>
          </cell>
          <cell r="P74">
            <v>22699.879310185854</v>
          </cell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2670382</v>
          </cell>
          <cell r="Z74">
            <v>2073158</v>
          </cell>
          <cell r="AA74">
            <v>299812</v>
          </cell>
          <cell r="AB74">
            <v>0</v>
          </cell>
          <cell r="AC74">
            <v>123614</v>
          </cell>
        </row>
        <row r="75">
          <cell r="A75" t="str">
            <v>TOTAL DONG WON</v>
          </cell>
          <cell r="B75">
            <v>167973.38540192868</v>
          </cell>
          <cell r="C75">
            <v>159922.20357543841</v>
          </cell>
          <cell r="D75">
            <v>64.2</v>
          </cell>
          <cell r="E75">
            <v>8051.1818264902777</v>
          </cell>
          <cell r="F75">
            <v>9599.4369563596811</v>
          </cell>
          <cell r="G75">
            <v>126901</v>
          </cell>
          <cell r="H75">
            <v>1193221.6254927712</v>
          </cell>
          <cell r="I75">
            <v>0</v>
          </cell>
          <cell r="J75">
            <v>965343.14005741233</v>
          </cell>
          <cell r="K75">
            <v>0</v>
          </cell>
          <cell r="L75">
            <v>52201.549097566516</v>
          </cell>
          <cell r="M75">
            <v>5647.2519479297298</v>
          </cell>
          <cell r="N75">
            <v>33385.606594076671</v>
          </cell>
          <cell r="O75">
            <v>0</v>
          </cell>
          <cell r="P75">
            <v>142291.32974371567</v>
          </cell>
          <cell r="R75" t="str">
            <v>TOTAL</v>
          </cell>
          <cell r="S75">
            <v>745681</v>
          </cell>
          <cell r="T75">
            <v>447418</v>
          </cell>
          <cell r="U75">
            <v>62.197580645161281</v>
          </cell>
          <cell r="V75">
            <v>298263</v>
          </cell>
          <cell r="W75">
            <v>26903</v>
          </cell>
          <cell r="X75">
            <v>528322.5</v>
          </cell>
          <cell r="Y75">
            <v>32839728</v>
          </cell>
          <cell r="Z75">
            <v>25230255</v>
          </cell>
          <cell r="AA75">
            <v>4112538</v>
          </cell>
          <cell r="AB75">
            <v>0</v>
          </cell>
          <cell r="AC75">
            <v>1572387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  <cell r="R76">
            <v>1793</v>
          </cell>
          <cell r="S76">
            <v>57.838709677419352</v>
          </cell>
          <cell r="T76">
            <v>2604</v>
          </cell>
          <cell r="U76">
            <v>86.8</v>
          </cell>
          <cell r="V76">
            <v>221</v>
          </cell>
          <cell r="W76">
            <v>7.129032258064516</v>
          </cell>
          <cell r="X76">
            <v>114</v>
          </cell>
          <cell r="Y76">
            <v>3.8</v>
          </cell>
          <cell r="Z76">
            <v>2922</v>
          </cell>
          <cell r="AA76">
            <v>94.258064516129039</v>
          </cell>
          <cell r="AB76">
            <v>9915</v>
          </cell>
          <cell r="AC76">
            <v>27.164383561643834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  <cell r="R77" t="str">
            <v>VUELTA GRANDE   -   PLANTA (E)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4590</v>
          </cell>
          <cell r="E78">
            <v>148.06451612903226</v>
          </cell>
          <cell r="F78">
            <v>3609</v>
          </cell>
          <cell r="G78">
            <v>128.89285714285714</v>
          </cell>
          <cell r="H78">
            <v>4240</v>
          </cell>
          <cell r="I78">
            <v>136.7741935483871</v>
          </cell>
          <cell r="J78">
            <v>3609</v>
          </cell>
          <cell r="K78">
            <v>120.3</v>
          </cell>
          <cell r="L78">
            <v>3337</v>
          </cell>
          <cell r="M78">
            <v>107.64516129032258</v>
          </cell>
          <cell r="N78">
            <v>2957</v>
          </cell>
          <cell r="O78">
            <v>98.566666666666663</v>
          </cell>
          <cell r="P78">
            <v>3183</v>
          </cell>
          <cell r="Q78">
            <v>102.6774193548387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V78">
            <v>3078</v>
          </cell>
          <cell r="W78">
            <v>99.290322580645167</v>
          </cell>
          <cell r="Y78" t="str">
            <v>G A S    EN    MPC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>
            <v>4590</v>
          </cell>
          <cell r="E80">
            <v>148.06451612903226</v>
          </cell>
          <cell r="F80">
            <v>3609</v>
          </cell>
          <cell r="G80">
            <v>128.89285714285714</v>
          </cell>
          <cell r="H80">
            <v>4240</v>
          </cell>
          <cell r="I80">
            <v>136.7741935483871</v>
          </cell>
          <cell r="J80">
            <v>3609</v>
          </cell>
          <cell r="K80">
            <v>120.3</v>
          </cell>
          <cell r="L80">
            <v>3337</v>
          </cell>
          <cell r="M80">
            <v>107.64516129032258</v>
          </cell>
          <cell r="N80">
            <v>2957</v>
          </cell>
          <cell r="O80">
            <v>98.566666666666663</v>
          </cell>
          <cell r="P80">
            <v>3183</v>
          </cell>
          <cell r="Q80">
            <v>102.6774193548387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V80" t="str">
            <v>LINA</v>
          </cell>
          <cell r="W80">
            <v>79.139354838709664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  <cell r="B81">
            <v>11179</v>
          </cell>
          <cell r="C81">
            <v>0</v>
          </cell>
          <cell r="D81">
            <v>0</v>
          </cell>
          <cell r="E81">
            <v>11179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7958.6</v>
          </cell>
          <cell r="N81">
            <v>0</v>
          </cell>
          <cell r="O81">
            <v>0</v>
          </cell>
          <cell r="P81">
            <v>0</v>
          </cell>
          <cell r="R81" t="str">
            <v>ENE</v>
          </cell>
          <cell r="S81">
            <v>29216</v>
          </cell>
          <cell r="T81">
            <v>0</v>
          </cell>
          <cell r="U81">
            <v>0</v>
          </cell>
          <cell r="V81">
            <v>29216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651</v>
          </cell>
          <cell r="E82">
            <v>21</v>
          </cell>
          <cell r="F82">
            <v>599</v>
          </cell>
          <cell r="G82">
            <v>21.392857142857142</v>
          </cell>
          <cell r="H82">
            <v>655</v>
          </cell>
          <cell r="I82">
            <v>21.129032258064516</v>
          </cell>
          <cell r="J82">
            <v>637</v>
          </cell>
          <cell r="K82">
            <v>21.233333333333334</v>
          </cell>
          <cell r="L82">
            <v>655</v>
          </cell>
          <cell r="M82">
            <v>21.129032258064516</v>
          </cell>
          <cell r="N82">
            <v>630</v>
          </cell>
          <cell r="O82">
            <v>21</v>
          </cell>
          <cell r="P82">
            <v>647</v>
          </cell>
          <cell r="Q82">
            <v>20.870967741935484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V82">
            <v>26323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0</v>
          </cell>
          <cell r="E83">
            <v>11449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8662.99</v>
          </cell>
          <cell r="N83">
            <v>0</v>
          </cell>
          <cell r="O83">
            <v>0</v>
          </cell>
          <cell r="P83">
            <v>0</v>
          </cell>
          <cell r="R83" t="str">
            <v>MAR</v>
          </cell>
          <cell r="S83">
            <v>26697</v>
          </cell>
          <cell r="T83">
            <v>0</v>
          </cell>
          <cell r="U83">
            <v>0</v>
          </cell>
          <cell r="V83">
            <v>26697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0</v>
          </cell>
          <cell r="E84">
            <v>9718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5645.5999999999995</v>
          </cell>
          <cell r="N84">
            <v>0</v>
          </cell>
          <cell r="O84">
            <v>0</v>
          </cell>
          <cell r="P84">
            <v>0</v>
          </cell>
          <cell r="R84" t="str">
            <v>ABR</v>
          </cell>
          <cell r="S84">
            <v>28487</v>
          </cell>
          <cell r="T84">
            <v>0</v>
          </cell>
          <cell r="U84">
            <v>0</v>
          </cell>
          <cell r="V84">
            <v>28487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0</v>
          </cell>
          <cell r="E85">
            <v>10570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8340.7000000000007</v>
          </cell>
          <cell r="N85">
            <v>0</v>
          </cell>
          <cell r="O85">
            <v>0</v>
          </cell>
          <cell r="P85">
            <v>0</v>
          </cell>
          <cell r="R85" t="str">
            <v>MAY</v>
          </cell>
          <cell r="S85">
            <v>27532</v>
          </cell>
          <cell r="T85">
            <v>0</v>
          </cell>
          <cell r="U85">
            <v>0</v>
          </cell>
          <cell r="V85">
            <v>27532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A86" t="str">
            <v>TOTAL MENORES</v>
          </cell>
          <cell r="B86">
            <v>10065</v>
          </cell>
          <cell r="C86">
            <v>0</v>
          </cell>
          <cell r="D86">
            <v>651</v>
          </cell>
          <cell r="E86">
            <v>21</v>
          </cell>
          <cell r="F86">
            <v>599</v>
          </cell>
          <cell r="G86">
            <v>21.392857142857142</v>
          </cell>
          <cell r="H86">
            <v>655</v>
          </cell>
          <cell r="I86">
            <v>21.129032258064516</v>
          </cell>
          <cell r="J86">
            <v>637</v>
          </cell>
          <cell r="K86">
            <v>21.233333333333334</v>
          </cell>
          <cell r="L86">
            <v>655</v>
          </cell>
          <cell r="M86">
            <v>21.129032258064516</v>
          </cell>
          <cell r="N86">
            <v>630</v>
          </cell>
          <cell r="O86">
            <v>21</v>
          </cell>
          <cell r="P86">
            <v>647</v>
          </cell>
          <cell r="Q86">
            <v>20.870967741935484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V86">
            <v>25446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B87">
            <v>10852.15</v>
          </cell>
          <cell r="C87">
            <v>0</v>
          </cell>
          <cell r="D87">
            <v>58487.18</v>
          </cell>
          <cell r="E87">
            <v>1886.6832258064517</v>
          </cell>
          <cell r="F87">
            <v>61884.246945890161</v>
          </cell>
          <cell r="G87">
            <v>2210.1516766389345</v>
          </cell>
          <cell r="H87">
            <v>68078.084124946254</v>
          </cell>
          <cell r="I87">
            <v>2196.0672298369759</v>
          </cell>
          <cell r="J87">
            <v>88279.807979224715</v>
          </cell>
          <cell r="K87">
            <v>2942.660265974157</v>
          </cell>
          <cell r="L87">
            <v>103349.61913862613</v>
          </cell>
          <cell r="M87">
            <v>3333.8586818911658</v>
          </cell>
          <cell r="N87">
            <v>103167.78681246942</v>
          </cell>
          <cell r="O87">
            <v>3438.9262270823142</v>
          </cell>
          <cell r="P87">
            <v>96976.613822362124</v>
          </cell>
          <cell r="Q87">
            <v>3128.2778652374877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V87">
            <v>26550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B88">
            <v>11176</v>
          </cell>
          <cell r="C88">
            <v>0</v>
          </cell>
          <cell r="D88">
            <v>344891.3</v>
          </cell>
          <cell r="E88">
            <v>11125.525806451613</v>
          </cell>
          <cell r="F88">
            <v>287575.52305410983</v>
          </cell>
          <cell r="G88">
            <v>10270.554394789637</v>
          </cell>
          <cell r="H88">
            <v>298013.91587505373</v>
          </cell>
          <cell r="I88">
            <v>9613.3521250017329</v>
          </cell>
          <cell r="J88">
            <v>282705.19202077528</v>
          </cell>
          <cell r="K88">
            <v>9423.5064006925113</v>
          </cell>
          <cell r="L88">
            <v>326156.47591492441</v>
          </cell>
          <cell r="M88">
            <v>10521.176642416916</v>
          </cell>
          <cell r="N88">
            <v>321960.64162438316</v>
          </cell>
          <cell r="O88">
            <v>10732.021387479439</v>
          </cell>
          <cell r="P88">
            <v>345147.7968104679</v>
          </cell>
          <cell r="Q88">
            <v>11133.799897111869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V88">
            <v>27089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B89">
            <v>11913</v>
          </cell>
          <cell r="C89">
            <v>0</v>
          </cell>
          <cell r="D89">
            <v>403378.48</v>
          </cell>
          <cell r="E89">
            <v>13012.209032258064</v>
          </cell>
          <cell r="F89">
            <v>349459.77</v>
          </cell>
          <cell r="G89">
            <v>12480.706071428573</v>
          </cell>
          <cell r="H89">
            <v>366092</v>
          </cell>
          <cell r="I89">
            <v>11809.41935483871</v>
          </cell>
          <cell r="J89">
            <v>370985</v>
          </cell>
          <cell r="K89">
            <v>12366.166666666668</v>
          </cell>
          <cell r="L89">
            <v>429506.09505355055</v>
          </cell>
          <cell r="M89">
            <v>13855.035324308083</v>
          </cell>
          <cell r="N89">
            <v>425128.42843685258</v>
          </cell>
          <cell r="O89">
            <v>14170.947614561754</v>
          </cell>
          <cell r="P89">
            <v>442124.41063283</v>
          </cell>
          <cell r="Q89">
            <v>14262.077762349354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V89">
            <v>26412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 t="e">
            <v>#REF!</v>
          </cell>
          <cell r="AC89" t="e">
            <v>#REF!</v>
          </cell>
        </row>
      </sheetData>
      <sheetData sheetId="53"/>
      <sheetData sheetId="54"/>
      <sheetData sheetId="55" refreshError="1">
        <row r="5">
          <cell r="A5" t="str">
            <v>ÑUPUCO   -   ÑPC (N)</v>
          </cell>
        </row>
        <row r="6">
          <cell r="B6" t="str">
            <v>L I Q U I D O S  EN BBLS</v>
          </cell>
          <cell r="H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ENE</v>
          </cell>
          <cell r="E7" t="str">
            <v>GASO-</v>
          </cell>
          <cell r="F7" t="str">
            <v>FEB</v>
          </cell>
          <cell r="G7" t="str">
            <v>PET.</v>
          </cell>
          <cell r="H7" t="str">
            <v>MAR</v>
          </cell>
          <cell r="I7" t="str">
            <v>INYEC-</v>
          </cell>
          <cell r="J7" t="str">
            <v>ABR</v>
          </cell>
          <cell r="K7" t="str">
            <v>ENT.</v>
          </cell>
          <cell r="L7" t="str">
            <v>MAY</v>
          </cell>
          <cell r="M7" t="str">
            <v>GLP</v>
          </cell>
          <cell r="N7" t="str">
            <v>JUN</v>
          </cell>
          <cell r="O7" t="str">
            <v>RESI-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B8" t="str">
            <v>DUC.</v>
          </cell>
          <cell r="C8" t="str">
            <v>COND.</v>
          </cell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MCM</v>
          </cell>
          <cell r="U8" t="str">
            <v>MCD</v>
          </cell>
          <cell r="V8" t="str">
            <v>MCM</v>
          </cell>
          <cell r="W8" t="str">
            <v>MCD</v>
          </cell>
          <cell r="X8" t="str">
            <v>MCM</v>
          </cell>
          <cell r="Y8" t="str">
            <v>MCD</v>
          </cell>
          <cell r="Z8" t="str">
            <v>MCM</v>
          </cell>
          <cell r="AA8" t="str">
            <v>MCD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  <cell r="B9">
            <v>19272.97</v>
          </cell>
          <cell r="C9">
            <v>15927.63</v>
          </cell>
          <cell r="D9">
            <v>70.900000000000006</v>
          </cell>
          <cell r="E9">
            <v>3345.34</v>
          </cell>
          <cell r="F9">
            <v>285</v>
          </cell>
          <cell r="G9">
            <v>0</v>
          </cell>
          <cell r="H9">
            <v>738923.14999999991</v>
          </cell>
          <cell r="I9">
            <v>0</v>
          </cell>
          <cell r="J9">
            <v>727337.75</v>
          </cell>
          <cell r="K9">
            <v>0</v>
          </cell>
          <cell r="L9">
            <v>3473.2</v>
          </cell>
          <cell r="M9">
            <v>0</v>
          </cell>
          <cell r="N9">
            <v>7955.38</v>
          </cell>
          <cell r="O9">
            <v>0</v>
          </cell>
          <cell r="P9">
            <v>156.82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3219.34</v>
          </cell>
          <cell r="M10">
            <v>0</v>
          </cell>
          <cell r="N10">
            <v>7520.77</v>
          </cell>
          <cell r="O10">
            <v>0</v>
          </cell>
          <cell r="P10">
            <v>0</v>
          </cell>
          <cell r="AB10">
            <v>0</v>
          </cell>
          <cell r="AC10">
            <v>0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2842</v>
          </cell>
          <cell r="E11">
            <v>91.677419354838705</v>
          </cell>
          <cell r="F11">
            <v>3642</v>
          </cell>
          <cell r="G11">
            <v>130.07142857142858</v>
          </cell>
          <cell r="H11">
            <v>2267</v>
          </cell>
          <cell r="I11">
            <v>73.129032258064512</v>
          </cell>
          <cell r="J11">
            <v>2300</v>
          </cell>
          <cell r="K11">
            <v>76.666666666666671</v>
          </cell>
          <cell r="L11">
            <v>2193</v>
          </cell>
          <cell r="M11">
            <v>70.741935483870961</v>
          </cell>
          <cell r="N11">
            <v>3336</v>
          </cell>
          <cell r="O11">
            <v>111.2</v>
          </cell>
          <cell r="P11">
            <v>3578</v>
          </cell>
          <cell r="Q11">
            <v>115.41935483870968</v>
          </cell>
          <cell r="R11">
            <v>5908</v>
          </cell>
          <cell r="S11">
            <v>190.58064516129033</v>
          </cell>
          <cell r="T11">
            <v>6050</v>
          </cell>
          <cell r="U11">
            <v>201.66666666666666</v>
          </cell>
          <cell r="V11">
            <v>6630</v>
          </cell>
          <cell r="W11">
            <v>213.87096774193549</v>
          </cell>
          <cell r="Z11">
            <v>98</v>
          </cell>
          <cell r="AA11">
            <v>3.161290322580645</v>
          </cell>
          <cell r="AB11">
            <v>38746</v>
          </cell>
          <cell r="AC11">
            <v>116.0059880239521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1154</v>
          </cell>
          <cell r="E12">
            <v>37.225806451612904</v>
          </cell>
          <cell r="F12">
            <v>254</v>
          </cell>
          <cell r="G12">
            <v>9.0714285714285712</v>
          </cell>
          <cell r="H12">
            <v>29342</v>
          </cell>
          <cell r="I12">
            <v>946.51612903225805</v>
          </cell>
          <cell r="J12">
            <v>3961</v>
          </cell>
          <cell r="K12">
            <v>132.03333333333333</v>
          </cell>
          <cell r="L12">
            <v>1514</v>
          </cell>
          <cell r="M12">
            <v>48.838709677419352</v>
          </cell>
          <cell r="N12">
            <v>3336</v>
          </cell>
          <cell r="O12">
            <v>111.2</v>
          </cell>
          <cell r="P12">
            <v>3578</v>
          </cell>
          <cell r="Q12">
            <v>115.41935483870968</v>
          </cell>
          <cell r="R12">
            <v>5908</v>
          </cell>
          <cell r="S12">
            <v>190.58064516129033</v>
          </cell>
          <cell r="T12">
            <v>6050</v>
          </cell>
          <cell r="U12">
            <v>201.66666666666666</v>
          </cell>
          <cell r="V12">
            <v>6630</v>
          </cell>
          <cell r="W12">
            <v>213.87096774193549</v>
          </cell>
          <cell r="X12">
            <v>6583</v>
          </cell>
          <cell r="Y12">
            <v>219.43333333333334</v>
          </cell>
          <cell r="Z12">
            <v>7489</v>
          </cell>
          <cell r="AA12">
            <v>241.58064516129033</v>
          </cell>
          <cell r="AB12">
            <v>36225</v>
          </cell>
          <cell r="AC12">
            <v>108.45808383233533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4976</v>
          </cell>
          <cell r="E13">
            <v>160.51612903225808</v>
          </cell>
          <cell r="F13">
            <v>4247</v>
          </cell>
          <cell r="G13">
            <v>151.67857142857142</v>
          </cell>
          <cell r="H13">
            <v>774</v>
          </cell>
          <cell r="I13">
            <v>24.967741935483872</v>
          </cell>
          <cell r="J13">
            <v>3961</v>
          </cell>
          <cell r="K13">
            <v>132.03333333333333</v>
          </cell>
          <cell r="L13">
            <v>1514</v>
          </cell>
          <cell r="M13">
            <v>48.838709677419352</v>
          </cell>
          <cell r="N13">
            <v>8418</v>
          </cell>
          <cell r="O13">
            <v>0</v>
          </cell>
          <cell r="P13">
            <v>608</v>
          </cell>
          <cell r="Q13">
            <v>19.612903225806452</v>
          </cell>
          <cell r="R13">
            <v>245</v>
          </cell>
          <cell r="S13">
            <v>7.903225806451613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7057</v>
          </cell>
          <cell r="Y13">
            <v>235.23333333333332</v>
          </cell>
          <cell r="Z13">
            <v>0</v>
          </cell>
          <cell r="AA13">
            <v>0</v>
          </cell>
          <cell r="AB13">
            <v>10850</v>
          </cell>
          <cell r="AC13">
            <v>32.485029940119759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3410</v>
          </cell>
          <cell r="E14">
            <v>110</v>
          </cell>
          <cell r="F14">
            <v>3080</v>
          </cell>
          <cell r="G14">
            <v>110</v>
          </cell>
          <cell r="H14">
            <v>3410</v>
          </cell>
          <cell r="I14">
            <v>110</v>
          </cell>
          <cell r="J14">
            <v>3300</v>
          </cell>
          <cell r="K14">
            <v>110</v>
          </cell>
          <cell r="L14">
            <v>3410</v>
          </cell>
          <cell r="M14">
            <v>110</v>
          </cell>
          <cell r="N14">
            <v>3300</v>
          </cell>
          <cell r="O14">
            <v>110</v>
          </cell>
          <cell r="P14">
            <v>608</v>
          </cell>
          <cell r="Q14">
            <v>19.612903225806452</v>
          </cell>
          <cell r="R14">
            <v>245</v>
          </cell>
          <cell r="S14">
            <v>7.903225806451613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20790</v>
          </cell>
          <cell r="AC14">
            <v>62.245508982035929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14805</v>
          </cell>
          <cell r="E15">
            <v>477.58064516129031</v>
          </cell>
          <cell r="F15">
            <v>14650</v>
          </cell>
          <cell r="G15">
            <v>523.21428571428567</v>
          </cell>
          <cell r="H15">
            <v>14650</v>
          </cell>
          <cell r="I15">
            <v>472.58064516129031</v>
          </cell>
          <cell r="J15">
            <v>10956</v>
          </cell>
          <cell r="K15">
            <v>365.2</v>
          </cell>
          <cell r="L15">
            <v>8712</v>
          </cell>
          <cell r="M15">
            <v>281.03225806451616</v>
          </cell>
          <cell r="N15">
            <v>10522</v>
          </cell>
          <cell r="O15">
            <v>350.73333333333335</v>
          </cell>
          <cell r="P15">
            <v>15623</v>
          </cell>
          <cell r="Q15">
            <v>503.96774193548384</v>
          </cell>
          <cell r="R15">
            <v>15435</v>
          </cell>
          <cell r="S15">
            <v>497.90322580645159</v>
          </cell>
          <cell r="T15">
            <v>17740</v>
          </cell>
          <cell r="U15">
            <v>591.33333333333337</v>
          </cell>
          <cell r="V15">
            <v>20044</v>
          </cell>
          <cell r="W15">
            <v>646.58064516129036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143137</v>
          </cell>
          <cell r="AC15">
            <v>428.55389221556885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14805</v>
          </cell>
          <cell r="E16">
            <v>477.58064516129031</v>
          </cell>
          <cell r="F16">
            <v>14650</v>
          </cell>
          <cell r="G16">
            <v>523.21428571428567</v>
          </cell>
          <cell r="H16">
            <v>14650</v>
          </cell>
          <cell r="I16">
            <v>472.58064516129031</v>
          </cell>
          <cell r="J16">
            <v>10956</v>
          </cell>
          <cell r="K16">
            <v>365.2</v>
          </cell>
          <cell r="L16">
            <v>8712</v>
          </cell>
          <cell r="M16">
            <v>281.03225806451616</v>
          </cell>
          <cell r="N16">
            <v>10522</v>
          </cell>
          <cell r="O16">
            <v>350.73333333333335</v>
          </cell>
          <cell r="P16">
            <v>0</v>
          </cell>
          <cell r="Q16">
            <v>0</v>
          </cell>
          <cell r="R16">
            <v>6115</v>
          </cell>
          <cell r="S16">
            <v>197.25806451612902</v>
          </cell>
          <cell r="T16">
            <v>15658</v>
          </cell>
          <cell r="U16">
            <v>521.93333333333328</v>
          </cell>
          <cell r="V16">
            <v>0</v>
          </cell>
          <cell r="W16">
            <v>0</v>
          </cell>
          <cell r="X16">
            <v>14623</v>
          </cell>
          <cell r="Y16">
            <v>487.43333333333334</v>
          </cell>
          <cell r="Z16">
            <v>14652</v>
          </cell>
          <cell r="AA16">
            <v>472.64516129032256</v>
          </cell>
          <cell r="AB16">
            <v>21773</v>
          </cell>
          <cell r="AC16">
            <v>65.188622754491021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449</v>
          </cell>
          <cell r="E17">
            <v>14.483870967741936</v>
          </cell>
          <cell r="F17">
            <v>887</v>
          </cell>
          <cell r="G17">
            <v>0</v>
          </cell>
          <cell r="H17">
            <v>1660</v>
          </cell>
          <cell r="I17">
            <v>53.548387096774192</v>
          </cell>
          <cell r="J17">
            <v>341.41428481776154</v>
          </cell>
          <cell r="K17">
            <v>11.380476160592051</v>
          </cell>
          <cell r="L17">
            <v>3899</v>
          </cell>
          <cell r="M17">
            <v>0</v>
          </cell>
          <cell r="N17">
            <v>9461</v>
          </cell>
          <cell r="O17">
            <v>0</v>
          </cell>
          <cell r="P17">
            <v>0</v>
          </cell>
          <cell r="Q17">
            <v>0</v>
          </cell>
          <cell r="R17">
            <v>6115</v>
          </cell>
          <cell r="S17">
            <v>197.25806451612902</v>
          </cell>
          <cell r="T17">
            <v>15658</v>
          </cell>
          <cell r="U17">
            <v>521.93333333333328</v>
          </cell>
          <cell r="V17">
            <v>0</v>
          </cell>
          <cell r="W17">
            <v>0</v>
          </cell>
          <cell r="X17">
            <v>150</v>
          </cell>
          <cell r="Y17">
            <v>5</v>
          </cell>
          <cell r="Z17">
            <v>1977</v>
          </cell>
          <cell r="AA17">
            <v>63.774193548387096</v>
          </cell>
          <cell r="AB17">
            <v>2450.4142848177617</v>
          </cell>
          <cell r="AC17">
            <v>7.3365697150232387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449</v>
          </cell>
          <cell r="E18">
            <v>14.483870967741936</v>
          </cell>
          <cell r="F18">
            <v>776</v>
          </cell>
          <cell r="G18">
            <v>26711.9</v>
          </cell>
          <cell r="H18">
            <v>36</v>
          </cell>
          <cell r="I18">
            <v>1.1612903225806452</v>
          </cell>
          <cell r="J18">
            <v>166.58571518223846</v>
          </cell>
          <cell r="K18">
            <v>5.5528571727412821</v>
          </cell>
          <cell r="L18">
            <v>4340</v>
          </cell>
          <cell r="M18">
            <v>0</v>
          </cell>
          <cell r="N18">
            <v>10206</v>
          </cell>
          <cell r="O18">
            <v>0</v>
          </cell>
          <cell r="P18">
            <v>0</v>
          </cell>
          <cell r="Z18">
            <v>2368.5528017095653</v>
          </cell>
          <cell r="AA18">
            <v>76.404929087405336</v>
          </cell>
          <cell r="AB18">
            <v>202.58571518223846</v>
          </cell>
          <cell r="AC18">
            <v>0.60654405743185169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36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e">
            <v>#VALUE!</v>
          </cell>
          <cell r="T19">
            <v>0</v>
          </cell>
          <cell r="U19" t="e">
            <v>#VALUE!</v>
          </cell>
          <cell r="V19">
            <v>0</v>
          </cell>
          <cell r="W19" t="e">
            <v>#VALUE!</v>
          </cell>
          <cell r="Z19">
            <v>2001</v>
          </cell>
          <cell r="AA19">
            <v>64.548387096774192</v>
          </cell>
          <cell r="AB19">
            <v>2203.5857151822383</v>
          </cell>
          <cell r="AC19">
            <v>6.0372211374855844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38998</v>
          </cell>
          <cell r="E20">
            <v>1258</v>
          </cell>
          <cell r="F20">
            <v>31016</v>
          </cell>
          <cell r="G20">
            <v>1107.7142857142858</v>
          </cell>
          <cell r="H20">
            <v>33753</v>
          </cell>
          <cell r="I20">
            <v>1088.8064516129032</v>
          </cell>
          <cell r="J20">
            <v>26090</v>
          </cell>
          <cell r="K20">
            <v>869.66666666666663</v>
          </cell>
          <cell r="L20">
            <v>31899</v>
          </cell>
          <cell r="M20">
            <v>1029</v>
          </cell>
          <cell r="N20">
            <v>30650</v>
          </cell>
          <cell r="O20">
            <v>1021.6666666666666</v>
          </cell>
          <cell r="P20">
            <v>31480</v>
          </cell>
          <cell r="Q20">
            <v>1015.483870967742</v>
          </cell>
          <cell r="R20">
            <v>33392</v>
          </cell>
          <cell r="S20">
            <v>1077.1612903225807</v>
          </cell>
          <cell r="T20">
            <v>33122.808557045631</v>
          </cell>
          <cell r="U20">
            <v>1104.0936185681878</v>
          </cell>
          <cell r="V20">
            <v>57081.371588718648</v>
          </cell>
          <cell r="W20">
            <v>1841.3345673780209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347482.18014576432</v>
          </cell>
          <cell r="AC20">
            <v>1040.3658088196537</v>
          </cell>
        </row>
        <row r="21">
          <cell r="A21" t="str">
            <v>SIR</v>
          </cell>
          <cell r="B21" t="str">
            <v>SIRARI</v>
          </cell>
          <cell r="C21" t="str">
            <v xml:space="preserve">N </v>
          </cell>
          <cell r="D21">
            <v>38998</v>
          </cell>
          <cell r="E21">
            <v>1258</v>
          </cell>
          <cell r="F21">
            <v>31016</v>
          </cell>
          <cell r="G21">
            <v>1107.7142857142858</v>
          </cell>
          <cell r="H21">
            <v>33753</v>
          </cell>
          <cell r="I21">
            <v>1088.8064516129032</v>
          </cell>
          <cell r="J21">
            <v>26090</v>
          </cell>
          <cell r="K21">
            <v>869.66666666666663</v>
          </cell>
          <cell r="L21">
            <v>31899</v>
          </cell>
          <cell r="M21">
            <v>1029</v>
          </cell>
          <cell r="N21">
            <v>30650</v>
          </cell>
          <cell r="O21">
            <v>1021.6666666666666</v>
          </cell>
          <cell r="P21">
            <v>31480</v>
          </cell>
          <cell r="Q21">
            <v>1015.483870967742</v>
          </cell>
          <cell r="R21">
            <v>33392</v>
          </cell>
          <cell r="S21">
            <v>1077.1612903225807</v>
          </cell>
          <cell r="T21">
            <v>3617.1914429543658</v>
          </cell>
          <cell r="U21">
            <v>120.57304809847886</v>
          </cell>
          <cell r="V21">
            <v>5760.6284112813537</v>
          </cell>
          <cell r="W21">
            <v>185.8267229445598</v>
          </cell>
          <cell r="X21">
            <v>13631.142665555513</v>
          </cell>
          <cell r="Y21">
            <v>454.3714221851838</v>
          </cell>
          <cell r="Z21">
            <v>5945.0966979144723</v>
          </cell>
          <cell r="AA21">
            <v>191.77731283595071</v>
          </cell>
          <cell r="AB21">
            <v>9377.8198542357204</v>
          </cell>
          <cell r="AC21">
            <v>28.077304952801558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4942</v>
          </cell>
          <cell r="M22">
            <v>159.41935483870967</v>
          </cell>
          <cell r="N22">
            <v>3240</v>
          </cell>
          <cell r="O22">
            <v>108</v>
          </cell>
          <cell r="P22">
            <v>3591</v>
          </cell>
          <cell r="Q22">
            <v>115.83870967741936</v>
          </cell>
          <cell r="R22">
            <v>4357</v>
          </cell>
          <cell r="S22">
            <v>140.54838709677421</v>
          </cell>
          <cell r="T22">
            <v>3617.1914429543658</v>
          </cell>
          <cell r="U22">
            <v>120.57304809847886</v>
          </cell>
          <cell r="V22">
            <v>5760.6284112813537</v>
          </cell>
          <cell r="W22">
            <v>185.8267229445598</v>
          </cell>
          <cell r="X22">
            <v>1637.8573344444874</v>
          </cell>
          <cell r="Y22">
            <v>54.595244481482915</v>
          </cell>
          <cell r="Z22">
            <v>723.90330208552768</v>
          </cell>
          <cell r="AA22">
            <v>23.351719422113796</v>
          </cell>
          <cell r="AB22">
            <v>45592</v>
          </cell>
          <cell r="AC22">
            <v>136.50299401197606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57566</v>
          </cell>
          <cell r="E23">
            <v>1856.9677419354839</v>
          </cell>
          <cell r="F23">
            <v>41237</v>
          </cell>
          <cell r="G23">
            <v>1472.75</v>
          </cell>
          <cell r="H23">
            <v>34967</v>
          </cell>
          <cell r="I23">
            <v>1127.9677419354839</v>
          </cell>
          <cell r="J23">
            <v>46263</v>
          </cell>
          <cell r="K23">
            <v>1542.1</v>
          </cell>
          <cell r="L23">
            <v>127416</v>
          </cell>
          <cell r="M23">
            <v>4110.1935483870966</v>
          </cell>
          <cell r="N23">
            <v>37281</v>
          </cell>
          <cell r="O23">
            <v>1242.7</v>
          </cell>
          <cell r="P23">
            <v>84028</v>
          </cell>
          <cell r="Q23">
            <v>2710.5806451612902</v>
          </cell>
          <cell r="R23">
            <v>37602</v>
          </cell>
          <cell r="S23">
            <v>1212.9677419354839</v>
          </cell>
          <cell r="T23">
            <v>68701</v>
          </cell>
          <cell r="U23">
            <v>2290.0333333333333</v>
          </cell>
          <cell r="V23">
            <v>11021</v>
          </cell>
          <cell r="W23">
            <v>355.51612903225805</v>
          </cell>
          <cell r="X23">
            <v>4328</v>
          </cell>
          <cell r="Y23">
            <v>144.26666666666668</v>
          </cell>
          <cell r="Z23">
            <v>4551</v>
          </cell>
          <cell r="AA23">
            <v>146.80645161290323</v>
          </cell>
          <cell r="AB23">
            <v>546082</v>
          </cell>
          <cell r="AC23">
            <v>1634.9760479041915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40044</v>
          </cell>
          <cell r="Y24">
            <v>1334.8</v>
          </cell>
          <cell r="Z24">
            <v>43740</v>
          </cell>
          <cell r="AA24">
            <v>1410.9677419354839</v>
          </cell>
          <cell r="AB24">
            <v>629866</v>
          </cell>
          <cell r="AC24">
            <v>1725.6602739726027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6431.6026231369769</v>
          </cell>
          <cell r="M25">
            <v>207.47105235925733</v>
          </cell>
          <cell r="N25">
            <v>7114.1642841814519</v>
          </cell>
          <cell r="O25">
            <v>237.13880947271505</v>
          </cell>
          <cell r="P25">
            <v>677.63222583308118</v>
          </cell>
          <cell r="Q25">
            <v>21.859104059131649</v>
          </cell>
          <cell r="R25">
            <v>731.39300987487763</v>
          </cell>
          <cell r="S25">
            <v>23.593322899189602</v>
          </cell>
          <cell r="T25">
            <v>14984.0903178463</v>
          </cell>
          <cell r="U25">
            <v>499.46967726154332</v>
          </cell>
          <cell r="V25">
            <v>1084</v>
          </cell>
          <cell r="W25">
            <v>34.967741935483872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31022.882460872686</v>
          </cell>
          <cell r="AC25">
            <v>92.882881619379305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 t="str">
            <v>(º API)</v>
          </cell>
          <cell r="E26" t="str">
            <v>LINA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>
            <v>812.3973768630234</v>
          </cell>
          <cell r="M26">
            <v>26.206366995581401</v>
          </cell>
          <cell r="N26">
            <v>429.83571581854812</v>
          </cell>
          <cell r="O26">
            <v>14.327857193951605</v>
          </cell>
          <cell r="P26">
            <v>84.367774166918863</v>
          </cell>
          <cell r="Q26">
            <v>2.7215411021586728</v>
          </cell>
          <cell r="R26">
            <v>112.60699012512238</v>
          </cell>
          <cell r="S26">
            <v>3.6324835524233028</v>
          </cell>
          <cell r="T26">
            <v>1953.9096821537</v>
          </cell>
          <cell r="U26">
            <v>65.13032273845667</v>
          </cell>
          <cell r="V26">
            <v>0</v>
          </cell>
          <cell r="W26">
            <v>0</v>
          </cell>
          <cell r="X26">
            <v>681</v>
          </cell>
          <cell r="Y26">
            <v>22.7</v>
          </cell>
          <cell r="Z26">
            <v>6898</v>
          </cell>
          <cell r="AA26">
            <v>222.51612903225808</v>
          </cell>
          <cell r="AB26">
            <v>3393.1175391273127</v>
          </cell>
          <cell r="AC26">
            <v>10.159034548285367</v>
          </cell>
        </row>
        <row r="27">
          <cell r="A27" t="str">
            <v>TOTAL NUEVO</v>
          </cell>
          <cell r="B27" t="str">
            <v>YAPACANI</v>
          </cell>
          <cell r="C27" t="str">
            <v>N</v>
          </cell>
          <cell r="D27">
            <v>30891</v>
          </cell>
          <cell r="E27">
            <v>996.48387096774195</v>
          </cell>
          <cell r="F27">
            <v>29910</v>
          </cell>
          <cell r="G27">
            <v>1068.2142857142858</v>
          </cell>
          <cell r="H27">
            <v>57683</v>
          </cell>
          <cell r="I27">
            <v>1860.741935483871</v>
          </cell>
          <cell r="J27">
            <v>26486.585715182238</v>
          </cell>
          <cell r="K27">
            <v>882.88619050607463</v>
          </cell>
          <cell r="L27">
            <v>812.3973768630234</v>
          </cell>
          <cell r="M27">
            <v>26.206366995581401</v>
          </cell>
          <cell r="N27">
            <v>429.83571581854812</v>
          </cell>
          <cell r="O27">
            <v>14.327857193951605</v>
          </cell>
          <cell r="P27">
            <v>84.367774166918863</v>
          </cell>
          <cell r="Q27">
            <v>2.7215411021586728</v>
          </cell>
          <cell r="R27">
            <v>112.60699012512238</v>
          </cell>
          <cell r="S27">
            <v>3.6324835524233028</v>
          </cell>
          <cell r="T27">
            <v>1953.9096821537</v>
          </cell>
          <cell r="U27">
            <v>65.13032273845667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330086.52310854523</v>
          </cell>
          <cell r="AC27">
            <v>988.28300331899766</v>
          </cell>
        </row>
        <row r="28">
          <cell r="A28" t="str">
            <v>TOTAL EXISTENTE</v>
          </cell>
          <cell r="B28">
            <v>3268.8</v>
          </cell>
          <cell r="C28">
            <v>2532.4</v>
          </cell>
          <cell r="D28">
            <v>97013</v>
          </cell>
          <cell r="E28">
            <v>3129.4516129032259</v>
          </cell>
          <cell r="F28">
            <v>72253</v>
          </cell>
          <cell r="G28">
            <v>2580.4642857142858</v>
          </cell>
          <cell r="H28">
            <v>70380</v>
          </cell>
          <cell r="I28">
            <v>2270.3225806451615</v>
          </cell>
          <cell r="J28">
            <v>72694.414284817758</v>
          </cell>
          <cell r="K28">
            <v>2423.1471428272584</v>
          </cell>
          <cell r="L28">
            <v>165746.60262313698</v>
          </cell>
          <cell r="M28">
            <v>5346.6646007463542</v>
          </cell>
          <cell r="N28">
            <v>75045.164284181446</v>
          </cell>
          <cell r="O28">
            <v>2501.5054761393817</v>
          </cell>
          <cell r="P28">
            <v>116185.63222583308</v>
          </cell>
          <cell r="Q28">
            <v>3747.9236201881636</v>
          </cell>
          <cell r="R28">
            <v>71725.393009874882</v>
          </cell>
          <cell r="S28">
            <v>2313.7223551572542</v>
          </cell>
          <cell r="T28">
            <v>116807.89887489194</v>
          </cell>
          <cell r="U28">
            <v>3893.5966291630643</v>
          </cell>
          <cell r="V28">
            <v>69186.371588718641</v>
          </cell>
          <cell r="W28">
            <v>2231.8184383457624</v>
          </cell>
          <cell r="X28">
            <v>34378.857334444489</v>
          </cell>
          <cell r="Y28">
            <v>1145.9619111481495</v>
          </cell>
          <cell r="Z28">
            <v>31491.903302085528</v>
          </cell>
          <cell r="AA28">
            <v>1015.8678484543718</v>
          </cell>
          <cell r="AB28">
            <v>927037.47689145466</v>
          </cell>
          <cell r="AC28">
            <v>2775.5613080582475</v>
          </cell>
        </row>
        <row r="29">
          <cell r="A29" t="str">
            <v>TOTAL ANDINA</v>
          </cell>
          <cell r="B29">
            <v>3283.7</v>
          </cell>
          <cell r="C29">
            <v>2629.25</v>
          </cell>
          <cell r="D29">
            <v>127904</v>
          </cell>
          <cell r="E29">
            <v>4125.9354838709678</v>
          </cell>
          <cell r="F29">
            <v>102163</v>
          </cell>
          <cell r="G29">
            <v>3648.6785714285716</v>
          </cell>
          <cell r="H29">
            <v>128063</v>
          </cell>
          <cell r="I29">
            <v>4131.0645161290322</v>
          </cell>
          <cell r="J29">
            <v>99181</v>
          </cell>
          <cell r="K29">
            <v>3306.0333333333333</v>
          </cell>
          <cell r="L29">
            <v>187330</v>
          </cell>
          <cell r="M29">
            <v>6042.9032258064517</v>
          </cell>
          <cell r="N29">
            <v>95873</v>
          </cell>
          <cell r="O29">
            <v>3195.7666666666669</v>
          </cell>
          <cell r="P29">
            <v>140550</v>
          </cell>
          <cell r="Q29">
            <v>4533.8709677419356</v>
          </cell>
          <cell r="R29">
            <v>103898</v>
          </cell>
          <cell r="S29">
            <v>3351.5483870967741</v>
          </cell>
          <cell r="T29">
            <v>166010</v>
          </cell>
          <cell r="U29">
            <v>5533.666666666667</v>
          </cell>
          <cell r="V29">
            <v>106152</v>
          </cell>
          <cell r="W29">
            <v>3424.2580645161293</v>
          </cell>
          <cell r="X29">
            <v>54356.142665555511</v>
          </cell>
          <cell r="Y29">
            <v>1811.8714221851837</v>
          </cell>
          <cell r="Z29">
            <v>58951.649499624036</v>
          </cell>
          <cell r="AA29">
            <v>1901.666112891098</v>
          </cell>
          <cell r="AB29">
            <v>1257124</v>
          </cell>
          <cell r="AC29">
            <v>3763.8443113772455</v>
          </cell>
        </row>
        <row r="30">
          <cell r="A30" t="str">
            <v xml:space="preserve">   C H A C O   S .  A .</v>
          </cell>
          <cell r="B30">
            <v>2959.3599999999997</v>
          </cell>
          <cell r="C30">
            <v>2365.64</v>
          </cell>
          <cell r="D30">
            <v>127904</v>
          </cell>
          <cell r="E30">
            <v>4125.9354838709678</v>
          </cell>
          <cell r="F30">
            <v>102163</v>
          </cell>
          <cell r="G30">
            <v>3648.6785714285716</v>
          </cell>
          <cell r="H30">
            <v>128063</v>
          </cell>
          <cell r="I30">
            <v>4131.0645161290322</v>
          </cell>
          <cell r="J30">
            <v>99181</v>
          </cell>
          <cell r="K30">
            <v>3306.0333333333333</v>
          </cell>
          <cell r="L30">
            <v>187330</v>
          </cell>
          <cell r="M30">
            <v>6042.9032258064517</v>
          </cell>
          <cell r="N30">
            <v>95873</v>
          </cell>
          <cell r="O30">
            <v>3195.7666666666669</v>
          </cell>
          <cell r="P30">
            <v>140550</v>
          </cell>
          <cell r="Q30">
            <v>4533.8709677419356</v>
          </cell>
          <cell r="R30">
            <v>103898</v>
          </cell>
          <cell r="S30">
            <v>3351.5483870967741</v>
          </cell>
          <cell r="T30">
            <v>166010</v>
          </cell>
          <cell r="U30">
            <v>5533.666666666667</v>
          </cell>
          <cell r="V30">
            <v>106152</v>
          </cell>
          <cell r="W30">
            <v>3424.2580645161293</v>
          </cell>
          <cell r="X30">
            <v>88735</v>
          </cell>
          <cell r="Y30">
            <v>2957.8333333333335</v>
          </cell>
          <cell r="Z30">
            <v>90443.552801709564</v>
          </cell>
          <cell r="AA30">
            <v>2917.5339613454698</v>
          </cell>
          <cell r="AB30">
            <v>1436302.5528017096</v>
          </cell>
          <cell r="AC30">
            <v>3935.0754871279714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  <cell r="D31">
            <v>70.5</v>
          </cell>
          <cell r="E31">
            <v>662.87</v>
          </cell>
          <cell r="F31">
            <v>296</v>
          </cell>
          <cell r="G31">
            <v>3304.27</v>
          </cell>
          <cell r="H31">
            <v>134763</v>
          </cell>
          <cell r="I31">
            <v>0</v>
          </cell>
          <cell r="J31">
            <v>132465</v>
          </cell>
          <cell r="K31">
            <v>0</v>
          </cell>
          <cell r="L31">
            <v>712</v>
          </cell>
          <cell r="M31">
            <v>0</v>
          </cell>
          <cell r="N31">
            <v>1586</v>
          </cell>
          <cell r="O31">
            <v>0</v>
          </cell>
          <cell r="P31">
            <v>0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70.8</v>
          </cell>
          <cell r="E32">
            <v>522.93173920470542</v>
          </cell>
          <cell r="F32">
            <v>400</v>
          </cell>
          <cell r="G32">
            <v>0</v>
          </cell>
          <cell r="H32">
            <v>130998</v>
          </cell>
          <cell r="I32">
            <v>0</v>
          </cell>
          <cell r="J32">
            <v>127831.41900147576</v>
          </cell>
          <cell r="K32">
            <v>0</v>
          </cell>
          <cell r="L32">
            <v>1769.5380436805376</v>
          </cell>
          <cell r="M32">
            <v>0</v>
          </cell>
          <cell r="N32">
            <v>1397.0429548436998</v>
          </cell>
          <cell r="O32">
            <v>0</v>
          </cell>
          <cell r="P32">
            <v>0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275733.8</v>
          </cell>
          <cell r="E33">
            <v>8894.6387096774197</v>
          </cell>
          <cell r="F33">
            <v>315167</v>
          </cell>
          <cell r="G33">
            <v>11255.964285714286</v>
          </cell>
          <cell r="H33">
            <v>253173</v>
          </cell>
          <cell r="I33">
            <v>8166.8709677419356</v>
          </cell>
          <cell r="J33">
            <v>255416</v>
          </cell>
          <cell r="K33">
            <v>8513.8666666666668</v>
          </cell>
          <cell r="L33">
            <v>171267.12209773628</v>
          </cell>
          <cell r="M33">
            <v>5524.7458741205255</v>
          </cell>
          <cell r="N33">
            <v>132119.0009953707</v>
          </cell>
          <cell r="O33">
            <v>4403.9666998456905</v>
          </cell>
          <cell r="P33">
            <v>146995.12841066846</v>
          </cell>
          <cell r="Q33">
            <v>4741.7783358280149</v>
          </cell>
          <cell r="R33">
            <v>133917.6965289787</v>
          </cell>
          <cell r="S33">
            <v>4319.9256944831841</v>
          </cell>
          <cell r="T33">
            <v>63740.967749038406</v>
          </cell>
          <cell r="U33">
            <v>2124.6989249679468</v>
          </cell>
          <cell r="V33">
            <v>101116.00425660181</v>
          </cell>
          <cell r="W33">
            <v>3261.8065889226391</v>
          </cell>
          <cell r="AB33">
            <v>1848645.7200383947</v>
          </cell>
          <cell r="AC33">
            <v>5534.8674252646551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D34">
            <v>275733.8</v>
          </cell>
          <cell r="E34">
            <v>8894.6387096774197</v>
          </cell>
          <cell r="F34">
            <v>315167</v>
          </cell>
          <cell r="G34">
            <v>11255.964285714286</v>
          </cell>
          <cell r="H34">
            <v>21270</v>
          </cell>
          <cell r="I34">
            <v>686.12903225806451</v>
          </cell>
          <cell r="J34">
            <v>7279</v>
          </cell>
          <cell r="K34">
            <v>242.63333333333333</v>
          </cell>
          <cell r="L34">
            <v>7543.6220640020902</v>
          </cell>
          <cell r="M34">
            <v>243.34264722587389</v>
          </cell>
          <cell r="N34">
            <v>4519.9990046292896</v>
          </cell>
          <cell r="O34">
            <v>150.666633487643</v>
          </cell>
          <cell r="P34">
            <v>4973.0015893314203</v>
          </cell>
          <cell r="Q34">
            <v>160.41940610746516</v>
          </cell>
          <cell r="R34">
            <v>3741.3034710212887</v>
          </cell>
          <cell r="S34">
            <v>120.68720874262222</v>
          </cell>
          <cell r="T34">
            <v>24746.649250961673</v>
          </cell>
          <cell r="U34">
            <v>824.88830836538909</v>
          </cell>
          <cell r="V34">
            <v>22817.995743398205</v>
          </cell>
          <cell r="W34">
            <v>736.06437881929696</v>
          </cell>
          <cell r="X34">
            <v>134994.12068981415</v>
          </cell>
          <cell r="Y34">
            <v>4499.8040229938051</v>
          </cell>
          <cell r="Z34">
            <v>82273.772817279227</v>
          </cell>
          <cell r="AA34">
            <v>2653.9926715251363</v>
          </cell>
          <cell r="AB34">
            <v>96891.571123343965</v>
          </cell>
          <cell r="AC34">
            <v>290.09452432138914</v>
          </cell>
        </row>
        <row r="35">
          <cell r="A35" t="str">
            <v>CRC</v>
          </cell>
          <cell r="B35" t="str">
            <v>PLANTA</v>
          </cell>
          <cell r="C35" t="str">
            <v>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21270</v>
          </cell>
          <cell r="I35">
            <v>686.12903225806451</v>
          </cell>
          <cell r="J35">
            <v>7279</v>
          </cell>
          <cell r="K35">
            <v>242.63333333333333</v>
          </cell>
          <cell r="L35">
            <v>7543.6220640020902</v>
          </cell>
          <cell r="M35">
            <v>243.34264722587389</v>
          </cell>
          <cell r="N35">
            <v>4519.9990046292896</v>
          </cell>
          <cell r="O35">
            <v>150.666633487643</v>
          </cell>
          <cell r="P35">
            <v>4973.0015893314203</v>
          </cell>
          <cell r="Q35">
            <v>160.41940610746516</v>
          </cell>
          <cell r="R35">
            <v>3741.3034710212887</v>
          </cell>
          <cell r="S35">
            <v>120.68720874262222</v>
          </cell>
          <cell r="T35">
            <v>24746.649250961673</v>
          </cell>
          <cell r="U35">
            <v>824.88830836538909</v>
          </cell>
          <cell r="V35">
            <v>22817.995743398205</v>
          </cell>
          <cell r="W35">
            <v>736.06437881929696</v>
          </cell>
          <cell r="X35">
            <v>22699.879310185854</v>
          </cell>
          <cell r="Y35">
            <v>756.6626436728618</v>
          </cell>
          <cell r="Z35">
            <v>29937.227182720784</v>
          </cell>
          <cell r="AA35">
            <v>965.7170058942188</v>
          </cell>
          <cell r="AB35">
            <v>149528.67761625061</v>
          </cell>
          <cell r="AC35">
            <v>409.6676099075359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3573</v>
          </cell>
          <cell r="E37">
            <v>115.25806451612904</v>
          </cell>
          <cell r="F37">
            <v>3174</v>
          </cell>
          <cell r="G37">
            <v>113.35714285714286</v>
          </cell>
          <cell r="H37">
            <v>3449</v>
          </cell>
          <cell r="I37">
            <v>111.25806451612904</v>
          </cell>
          <cell r="J37">
            <v>2994</v>
          </cell>
          <cell r="K37">
            <v>99.8</v>
          </cell>
          <cell r="L37">
            <v>2869</v>
          </cell>
          <cell r="M37">
            <v>92.548387096774192</v>
          </cell>
          <cell r="N37">
            <v>2862</v>
          </cell>
          <cell r="O37">
            <v>95.4</v>
          </cell>
          <cell r="P37">
            <v>2897</v>
          </cell>
          <cell r="Q37">
            <v>93.451612903225808</v>
          </cell>
          <cell r="R37">
            <v>3000</v>
          </cell>
          <cell r="S37">
            <v>96.774193548387103</v>
          </cell>
          <cell r="T37">
            <v>2750</v>
          </cell>
          <cell r="U37">
            <v>91.666666666666671</v>
          </cell>
          <cell r="V37">
            <v>3225</v>
          </cell>
          <cell r="W37">
            <v>104.03225806451613</v>
          </cell>
          <cell r="AB37">
            <v>30793</v>
          </cell>
          <cell r="AC37">
            <v>92.194610778443121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41777</v>
          </cell>
          <cell r="E38">
            <v>1347.6451612903227</v>
          </cell>
          <cell r="F38">
            <v>37756</v>
          </cell>
          <cell r="G38">
            <v>1348.4285714285713</v>
          </cell>
          <cell r="H38">
            <v>41219</v>
          </cell>
          <cell r="I38">
            <v>1329.6451612903227</v>
          </cell>
          <cell r="J38">
            <v>38752</v>
          </cell>
          <cell r="K38">
            <v>1291.7333333333333</v>
          </cell>
          <cell r="L38">
            <v>40146</v>
          </cell>
          <cell r="M38">
            <v>1295.0322580645161</v>
          </cell>
          <cell r="N38">
            <v>38532</v>
          </cell>
          <cell r="O38">
            <v>1284.4000000000001</v>
          </cell>
          <cell r="P38">
            <v>40854</v>
          </cell>
          <cell r="Q38">
            <v>1317.8709677419354</v>
          </cell>
          <cell r="R38">
            <v>37215</v>
          </cell>
          <cell r="S38">
            <v>1200.483870967742</v>
          </cell>
          <cell r="T38">
            <v>36164</v>
          </cell>
          <cell r="U38">
            <v>1205.4666666666667</v>
          </cell>
          <cell r="V38">
            <v>22523</v>
          </cell>
          <cell r="W38">
            <v>726.54838709677415</v>
          </cell>
          <cell r="X38">
            <v>3127</v>
          </cell>
          <cell r="Y38">
            <v>104.23333333333333</v>
          </cell>
          <cell r="Z38">
            <v>3426</v>
          </cell>
          <cell r="AA38">
            <v>110.51612903225806</v>
          </cell>
          <cell r="AB38">
            <v>374938</v>
          </cell>
          <cell r="AC38">
            <v>1122.5688622754492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44646</v>
          </cell>
          <cell r="E39">
            <v>1440.1935483870968</v>
          </cell>
          <cell r="F39">
            <v>48814</v>
          </cell>
          <cell r="G39">
            <v>1743.3571428571429</v>
          </cell>
          <cell r="H39">
            <v>51955</v>
          </cell>
          <cell r="I39">
            <v>1675.9677419354839</v>
          </cell>
          <cell r="J39">
            <v>49973</v>
          </cell>
          <cell r="K39">
            <v>1665.7666666666667</v>
          </cell>
          <cell r="L39">
            <v>67605</v>
          </cell>
          <cell r="M39">
            <v>2180.8064516129034</v>
          </cell>
          <cell r="N39">
            <v>108598</v>
          </cell>
          <cell r="O39">
            <v>3619.9333333333334</v>
          </cell>
          <cell r="P39">
            <v>91550</v>
          </cell>
          <cell r="Q39">
            <v>2953.2258064516127</v>
          </cell>
          <cell r="R39">
            <v>85064</v>
          </cell>
          <cell r="S39">
            <v>2744</v>
          </cell>
          <cell r="T39">
            <v>91086</v>
          </cell>
          <cell r="U39">
            <v>3036.2</v>
          </cell>
          <cell r="V39">
            <v>79933</v>
          </cell>
          <cell r="W39">
            <v>2578.483870967742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719224</v>
          </cell>
          <cell r="AC39">
            <v>2153.3652694610778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  <cell r="Q40">
            <v>284.93548387096774</v>
          </cell>
          <cell r="R40">
            <v>8901</v>
          </cell>
          <cell r="S40">
            <v>287.12903225806451</v>
          </cell>
          <cell r="T40">
            <v>8608</v>
          </cell>
          <cell r="U40">
            <v>286.93333333333334</v>
          </cell>
          <cell r="V40">
            <v>8811</v>
          </cell>
          <cell r="W40">
            <v>284.22580645161293</v>
          </cell>
          <cell r="X40">
            <v>63064</v>
          </cell>
          <cell r="Y40">
            <v>2102.1333333333332</v>
          </cell>
          <cell r="Z40">
            <v>46366</v>
          </cell>
          <cell r="AA40">
            <v>1495.6774193548388</v>
          </cell>
          <cell r="AB40">
            <v>86759</v>
          </cell>
          <cell r="AC40">
            <v>259.75748502994014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56687</v>
          </cell>
          <cell r="E41">
            <v>1828.6129032258063</v>
          </cell>
          <cell r="F41">
            <v>43344</v>
          </cell>
          <cell r="G41">
            <v>1548</v>
          </cell>
          <cell r="H41">
            <v>44649</v>
          </cell>
          <cell r="I41">
            <v>1440.2903225806451</v>
          </cell>
          <cell r="J41">
            <v>36522</v>
          </cell>
          <cell r="K41">
            <v>1217.4000000000001</v>
          </cell>
          <cell r="L41">
            <v>31010</v>
          </cell>
          <cell r="M41">
            <v>1000.3225806451613</v>
          </cell>
          <cell r="N41">
            <v>25580</v>
          </cell>
          <cell r="O41">
            <v>852.66666666666663</v>
          </cell>
          <cell r="P41">
            <v>23821</v>
          </cell>
          <cell r="Q41">
            <v>768.41935483870964</v>
          </cell>
          <cell r="R41">
            <v>21289</v>
          </cell>
          <cell r="S41">
            <v>686.74193548387098</v>
          </cell>
          <cell r="T41">
            <v>27109</v>
          </cell>
          <cell r="U41">
            <v>903.63333333333333</v>
          </cell>
          <cell r="V41">
            <v>37537</v>
          </cell>
          <cell r="W41">
            <v>1210.8709677419354</v>
          </cell>
          <cell r="X41">
            <v>8659</v>
          </cell>
          <cell r="Y41">
            <v>288.63333333333333</v>
          </cell>
          <cell r="Z41">
            <v>8932</v>
          </cell>
          <cell r="AA41">
            <v>288.12903225806451</v>
          </cell>
          <cell r="AB41">
            <v>347548</v>
          </cell>
          <cell r="AC41">
            <v>1040.5628742514971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2641.3</v>
          </cell>
          <cell r="E42">
            <v>85.203225806451613</v>
          </cell>
          <cell r="F42">
            <v>1579</v>
          </cell>
          <cell r="G42">
            <v>56.392857142857146</v>
          </cell>
          <cell r="H42">
            <v>8812</v>
          </cell>
          <cell r="I42">
            <v>284.25806451612902</v>
          </cell>
          <cell r="J42">
            <v>2000</v>
          </cell>
          <cell r="K42">
            <v>66.666666666666671</v>
          </cell>
          <cell r="L42">
            <v>16670</v>
          </cell>
          <cell r="M42">
            <v>537.74193548387098</v>
          </cell>
          <cell r="N42">
            <v>7872</v>
          </cell>
          <cell r="O42">
            <v>262.39999999999998</v>
          </cell>
          <cell r="P42">
            <v>0</v>
          </cell>
          <cell r="Q42">
            <v>0</v>
          </cell>
          <cell r="R42">
            <v>6821</v>
          </cell>
          <cell r="S42">
            <v>220.03225806451613</v>
          </cell>
          <cell r="T42">
            <v>15553</v>
          </cell>
          <cell r="U42">
            <v>518.43333333333328</v>
          </cell>
          <cell r="V42">
            <v>383</v>
          </cell>
          <cell r="W42">
            <v>12.35483870967742</v>
          </cell>
          <cell r="X42">
            <v>39911</v>
          </cell>
          <cell r="Y42">
            <v>1330.3666666666666</v>
          </cell>
          <cell r="Z42">
            <v>42188</v>
          </cell>
          <cell r="AA42">
            <v>1360.9032258064517</v>
          </cell>
          <cell r="AB42">
            <v>62331.3</v>
          </cell>
          <cell r="AC42">
            <v>186.62065868263474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72791</v>
          </cell>
          <cell r="Y43">
            <v>2426.3666666666668</v>
          </cell>
          <cell r="Z43">
            <v>75301</v>
          </cell>
          <cell r="AA43">
            <v>2429.0645161290322</v>
          </cell>
          <cell r="AB43">
            <v>210423.3</v>
          </cell>
          <cell r="AC43">
            <v>576.50219178082193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33020</v>
          </cell>
          <cell r="E44">
            <v>1065.1612903225807</v>
          </cell>
          <cell r="F44">
            <v>26189</v>
          </cell>
          <cell r="G44">
            <v>935.32142857142856</v>
          </cell>
          <cell r="H44">
            <v>46763</v>
          </cell>
          <cell r="I44">
            <v>1508.483870967742</v>
          </cell>
          <cell r="J44">
            <v>217513</v>
          </cell>
          <cell r="K44">
            <v>7250.4333333333334</v>
          </cell>
          <cell r="L44">
            <v>80310</v>
          </cell>
          <cell r="M44">
            <v>2590.6451612903224</v>
          </cell>
          <cell r="N44">
            <v>31330</v>
          </cell>
          <cell r="O44">
            <v>1044.3333333333333</v>
          </cell>
          <cell r="P44">
            <v>20855</v>
          </cell>
          <cell r="Q44">
            <v>672.74193548387098</v>
          </cell>
          <cell r="R44">
            <v>0</v>
          </cell>
          <cell r="S44">
            <v>0</v>
          </cell>
          <cell r="T44">
            <v>39776</v>
          </cell>
          <cell r="U44">
            <v>1325.8666666666666</v>
          </cell>
          <cell r="V44">
            <v>71364</v>
          </cell>
          <cell r="W44">
            <v>2302.0645161290322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567120</v>
          </cell>
          <cell r="AC44">
            <v>1697.9640718562873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73580</v>
          </cell>
          <cell r="Y45">
            <v>2452.6666666666665</v>
          </cell>
          <cell r="Z45">
            <v>94199</v>
          </cell>
          <cell r="AA45">
            <v>3038.6774193548385</v>
          </cell>
          <cell r="AB45">
            <v>734899</v>
          </cell>
          <cell r="AC45">
            <v>2013.4219178082192</v>
          </cell>
        </row>
        <row r="46">
          <cell r="A46" t="str">
            <v>TOTAL NUEVO</v>
          </cell>
          <cell r="B46" t="str">
            <v>PLANTA</v>
          </cell>
          <cell r="C46" t="str">
            <v>E</v>
          </cell>
          <cell r="D46">
            <v>158181.29999999999</v>
          </cell>
          <cell r="E46">
            <v>5102.6225806451612</v>
          </cell>
          <cell r="F46">
            <v>142667</v>
          </cell>
          <cell r="G46">
            <v>5095.25</v>
          </cell>
          <cell r="H46">
            <v>180191</v>
          </cell>
          <cell r="I46">
            <v>5812.6129032258068</v>
          </cell>
          <cell r="J46">
            <v>146007</v>
          </cell>
          <cell r="K46">
            <v>4866.8999999999996</v>
          </cell>
          <cell r="L46">
            <v>174719.62206400209</v>
          </cell>
          <cell r="M46">
            <v>5636.1168407742607</v>
          </cell>
          <cell r="N46">
            <v>196512.9990046293</v>
          </cell>
          <cell r="O46">
            <v>6550.43330015431</v>
          </cell>
          <cell r="P46">
            <v>172928.00158933143</v>
          </cell>
          <cell r="Q46">
            <v>5578.3226319139167</v>
          </cell>
          <cell r="R46">
            <v>166031.3034710213</v>
          </cell>
          <cell r="S46">
            <v>5355.8484990652032</v>
          </cell>
          <cell r="T46">
            <v>206016.64925096167</v>
          </cell>
          <cell r="U46">
            <v>6867.2216416987221</v>
          </cell>
          <cell r="V46">
            <v>175229.99574339821</v>
          </cell>
          <cell r="W46">
            <v>5652.580507851555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1718484.8711233442</v>
          </cell>
          <cell r="AC46">
            <v>5145.1642848004312</v>
          </cell>
        </row>
        <row r="47">
          <cell r="A47" t="str">
            <v>TOTAL EXISTENTE</v>
          </cell>
          <cell r="B47">
            <v>0</v>
          </cell>
          <cell r="D47">
            <v>308753.8</v>
          </cell>
          <cell r="E47">
            <v>9959.7999999999993</v>
          </cell>
          <cell r="F47">
            <v>341356</v>
          </cell>
          <cell r="G47">
            <v>12191.285714285714</v>
          </cell>
          <cell r="H47">
            <v>299936</v>
          </cell>
          <cell r="I47">
            <v>9675.354838709678</v>
          </cell>
          <cell r="J47">
            <v>472929</v>
          </cell>
          <cell r="K47">
            <v>15764.3</v>
          </cell>
          <cell r="L47">
            <v>251577.12209773628</v>
          </cell>
          <cell r="M47">
            <v>8115.3910354108475</v>
          </cell>
          <cell r="N47">
            <v>163449.0009953707</v>
          </cell>
          <cell r="O47">
            <v>5448.3000331790236</v>
          </cell>
          <cell r="P47">
            <v>167850.12841066846</v>
          </cell>
          <cell r="Q47">
            <v>5414.5202713118861</v>
          </cell>
          <cell r="R47">
            <v>133917.6965289787</v>
          </cell>
          <cell r="S47">
            <v>4319.9256944831841</v>
          </cell>
          <cell r="T47">
            <v>103516.96774903841</v>
          </cell>
          <cell r="U47">
            <v>3450.5655916346136</v>
          </cell>
          <cell r="V47">
            <v>172480.00425660179</v>
          </cell>
          <cell r="W47">
            <v>5563.8711050516704</v>
          </cell>
          <cell r="X47">
            <v>210251.87931018585</v>
          </cell>
          <cell r="Y47">
            <v>7008.3959770061947</v>
          </cell>
          <cell r="Z47">
            <v>206150.22718272079</v>
          </cell>
          <cell r="AA47">
            <v>6650.0073284748642</v>
          </cell>
          <cell r="AB47">
            <v>2415765.7200383944</v>
          </cell>
          <cell r="AC47">
            <v>7232.8314971209411</v>
          </cell>
        </row>
        <row r="48">
          <cell r="A48" t="str">
            <v>TOTAL CHACO</v>
          </cell>
          <cell r="B48">
            <v>0</v>
          </cell>
          <cell r="D48">
            <v>466935.1</v>
          </cell>
          <cell r="E48">
            <v>15062.422580645161</v>
          </cell>
          <cell r="F48">
            <v>484023</v>
          </cell>
          <cell r="G48">
            <v>17286.535714285714</v>
          </cell>
          <cell r="H48">
            <v>480127</v>
          </cell>
          <cell r="I48">
            <v>15487.967741935483</v>
          </cell>
          <cell r="J48">
            <v>618936</v>
          </cell>
          <cell r="K48">
            <v>20631.2</v>
          </cell>
          <cell r="L48">
            <v>426296.74416173837</v>
          </cell>
          <cell r="M48">
            <v>13751.507876185109</v>
          </cell>
          <cell r="N48">
            <v>359962</v>
          </cell>
          <cell r="O48">
            <v>11998.733333333334</v>
          </cell>
          <cell r="P48">
            <v>340778.12999999989</v>
          </cell>
          <cell r="Q48">
            <v>10992.842903225803</v>
          </cell>
          <cell r="R48">
            <v>299949</v>
          </cell>
          <cell r="S48">
            <v>9675.7741935483864</v>
          </cell>
          <cell r="T48">
            <v>309533.61700000009</v>
          </cell>
          <cell r="U48">
            <v>10317.787233333336</v>
          </cell>
          <cell r="V48">
            <v>347710</v>
          </cell>
          <cell r="W48">
            <v>11216.451612903225</v>
          </cell>
          <cell r="X48">
            <v>208574.12068981415</v>
          </cell>
          <cell r="Y48">
            <v>6952.4706896604721</v>
          </cell>
          <cell r="Z48">
            <v>176472.77281727921</v>
          </cell>
          <cell r="AA48">
            <v>5692.6700908799749</v>
          </cell>
          <cell r="AB48">
            <v>4134250.5911617386</v>
          </cell>
          <cell r="AC48">
            <v>12377.995781921372</v>
          </cell>
        </row>
        <row r="49">
          <cell r="A49" t="str">
            <v xml:space="preserve">  VINTAGE PETROLEUM BOLIVIANA LTD. (SHAMROCK VENTURES)</v>
          </cell>
          <cell r="B49">
            <v>0</v>
          </cell>
          <cell r="D49">
            <v>466935.1</v>
          </cell>
          <cell r="E49">
            <v>15062.422580645161</v>
          </cell>
          <cell r="F49">
            <v>484023</v>
          </cell>
          <cell r="G49">
            <v>17286.535714285714</v>
          </cell>
          <cell r="H49">
            <v>480127</v>
          </cell>
          <cell r="I49">
            <v>15487.967741935483</v>
          </cell>
          <cell r="J49">
            <v>618936</v>
          </cell>
          <cell r="K49">
            <v>20631.2</v>
          </cell>
          <cell r="L49">
            <v>426296.74416173837</v>
          </cell>
          <cell r="M49">
            <v>13751.507876185109</v>
          </cell>
          <cell r="N49">
            <v>359962</v>
          </cell>
          <cell r="O49">
            <v>11998.733333333334</v>
          </cell>
          <cell r="P49">
            <v>340778.12999999989</v>
          </cell>
          <cell r="Q49">
            <v>10992.842903225803</v>
          </cell>
          <cell r="R49">
            <v>299949</v>
          </cell>
          <cell r="S49">
            <v>9675.7741935483864</v>
          </cell>
          <cell r="T49">
            <v>309533.61700000009</v>
          </cell>
          <cell r="U49">
            <v>10317.787233333336</v>
          </cell>
          <cell r="V49">
            <v>347710</v>
          </cell>
          <cell r="W49">
            <v>11216.451612903225</v>
          </cell>
          <cell r="X49">
            <v>418826</v>
          </cell>
          <cell r="Y49">
            <v>13960.866666666667</v>
          </cell>
          <cell r="Z49">
            <v>382623</v>
          </cell>
          <cell r="AA49">
            <v>12342.677419354839</v>
          </cell>
          <cell r="AB49">
            <v>4935699.5911617391</v>
          </cell>
          <cell r="AC49">
            <v>13522.464633319833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H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156.82</v>
          </cell>
          <cell r="E51">
            <v>5.0587096774193547</v>
          </cell>
          <cell r="H51">
            <v>0</v>
          </cell>
          <cell r="J51">
            <v>1900</v>
          </cell>
          <cell r="K51">
            <v>63.333333333333336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B51">
            <v>2056.8200000000002</v>
          </cell>
          <cell r="AC51">
            <v>6.1581437125748506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43</v>
          </cell>
          <cell r="E52">
            <v>1.3870967741935485</v>
          </cell>
          <cell r="H52">
            <v>0</v>
          </cell>
          <cell r="J52">
            <v>1900</v>
          </cell>
          <cell r="K52">
            <v>63.333333333333336</v>
          </cell>
          <cell r="T52">
            <v>431</v>
          </cell>
          <cell r="U52">
            <v>14.366666666666667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474</v>
          </cell>
          <cell r="AC52">
            <v>1.4191616766467066</v>
          </cell>
        </row>
        <row r="53">
          <cell r="A53" t="str">
            <v>PVN</v>
          </cell>
          <cell r="B53" t="str">
            <v>PORVENIR</v>
          </cell>
          <cell r="C53" t="str">
            <v>E</v>
          </cell>
          <cell r="D53">
            <v>43</v>
          </cell>
          <cell r="E53">
            <v>1.3870967741935485</v>
          </cell>
          <cell r="H53">
            <v>0</v>
          </cell>
          <cell r="T53">
            <v>431</v>
          </cell>
          <cell r="U53">
            <v>14.366666666666667</v>
          </cell>
          <cell r="V53">
            <v>0</v>
          </cell>
          <cell r="W53">
            <v>0</v>
          </cell>
          <cell r="X53">
            <v>2746</v>
          </cell>
          <cell r="Y53">
            <v>91.533333333333331</v>
          </cell>
          <cell r="Z53">
            <v>120</v>
          </cell>
          <cell r="AA53">
            <v>3.870967741935484</v>
          </cell>
          <cell r="AB53">
            <v>3340</v>
          </cell>
          <cell r="AC53">
            <v>9.1506849315068486</v>
          </cell>
        </row>
        <row r="54">
          <cell r="A54" t="str">
            <v>TOTAL VENTURES</v>
          </cell>
          <cell r="B54" t="str">
            <v>SUPUATI</v>
          </cell>
          <cell r="C54" t="str">
            <v>N</v>
          </cell>
          <cell r="D54">
            <v>199.82</v>
          </cell>
          <cell r="E54">
            <v>6.4458064516129028</v>
          </cell>
          <cell r="H54">
            <v>0</v>
          </cell>
          <cell r="J54">
            <v>1900</v>
          </cell>
          <cell r="K54">
            <v>63.333333333333336</v>
          </cell>
          <cell r="T54">
            <v>431</v>
          </cell>
          <cell r="V54">
            <v>0</v>
          </cell>
          <cell r="Z54">
            <v>11655</v>
          </cell>
          <cell r="AA54">
            <v>375.96774193548384</v>
          </cell>
          <cell r="AB54">
            <v>2530.8200000000002</v>
          </cell>
          <cell r="AC54">
            <v>7.5773053892215572</v>
          </cell>
        </row>
        <row r="55">
          <cell r="A55" t="str">
            <v xml:space="preserve">  M A X U S   B O L I V I A   I N C .</v>
          </cell>
          <cell r="B55">
            <v>0</v>
          </cell>
          <cell r="D55">
            <v>199.82</v>
          </cell>
          <cell r="E55">
            <v>6.4458064516129028</v>
          </cell>
          <cell r="H55">
            <v>0</v>
          </cell>
          <cell r="J55">
            <v>1900</v>
          </cell>
          <cell r="K55">
            <v>63.333333333333336</v>
          </cell>
          <cell r="T55">
            <v>431</v>
          </cell>
          <cell r="V55">
            <v>0</v>
          </cell>
          <cell r="X55">
            <v>2746</v>
          </cell>
          <cell r="Z55">
            <v>11775</v>
          </cell>
          <cell r="AA55">
            <v>379.83870967741933</v>
          </cell>
          <cell r="AB55">
            <v>17051.82</v>
          </cell>
          <cell r="AC55">
            <v>46.71731506849315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43570</v>
          </cell>
          <cell r="E56">
            <v>1405.483870967742</v>
          </cell>
          <cell r="F56">
            <v>51907</v>
          </cell>
          <cell r="G56">
            <v>1853.8214285714287</v>
          </cell>
          <cell r="H56">
            <v>67440</v>
          </cell>
          <cell r="I56">
            <v>2175.483870967742</v>
          </cell>
          <cell r="J56">
            <v>65177</v>
          </cell>
          <cell r="K56">
            <v>2172.5666666666666</v>
          </cell>
          <cell r="L56">
            <v>42656</v>
          </cell>
          <cell r="M56">
            <v>1376</v>
          </cell>
          <cell r="N56">
            <v>36159</v>
          </cell>
          <cell r="O56">
            <v>1205.3</v>
          </cell>
          <cell r="P56">
            <v>38872</v>
          </cell>
          <cell r="Q56">
            <v>1253.9354838709678</v>
          </cell>
          <cell r="R56">
            <v>70253</v>
          </cell>
          <cell r="S56">
            <v>2266.2258064516127</v>
          </cell>
          <cell r="T56">
            <v>76645</v>
          </cell>
          <cell r="U56">
            <v>2554.8333333333335</v>
          </cell>
          <cell r="V56">
            <v>80657</v>
          </cell>
          <cell r="W56">
            <v>2601.8387096774195</v>
          </cell>
          <cell r="AB56">
            <v>573336</v>
          </cell>
          <cell r="AC56">
            <v>1716.5748502994013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663406</v>
          </cell>
          <cell r="E57">
            <v>21400.193548387098</v>
          </cell>
          <cell r="F57">
            <v>795495</v>
          </cell>
          <cell r="G57">
            <v>28410.535714285714</v>
          </cell>
          <cell r="H57">
            <v>918286</v>
          </cell>
          <cell r="I57">
            <v>29622.129032258064</v>
          </cell>
          <cell r="J57">
            <v>879089</v>
          </cell>
          <cell r="K57">
            <v>29302.966666666667</v>
          </cell>
          <cell r="L57">
            <v>365230</v>
          </cell>
          <cell r="M57">
            <v>11781.612903225807</v>
          </cell>
          <cell r="N57">
            <v>263239</v>
          </cell>
          <cell r="O57">
            <v>8774.6333333333332</v>
          </cell>
          <cell r="P57">
            <v>576639</v>
          </cell>
          <cell r="Q57">
            <v>18601.258064516129</v>
          </cell>
          <cell r="R57">
            <v>340101</v>
          </cell>
          <cell r="S57">
            <v>10971</v>
          </cell>
          <cell r="T57">
            <v>390923</v>
          </cell>
          <cell r="U57">
            <v>13030.766666666666</v>
          </cell>
          <cell r="V57">
            <v>174465</v>
          </cell>
          <cell r="W57">
            <v>5627.9032258064517</v>
          </cell>
          <cell r="X57">
            <v>26014</v>
          </cell>
          <cell r="Y57">
            <v>867.13333333333333</v>
          </cell>
          <cell r="Z57">
            <v>28233</v>
          </cell>
          <cell r="AA57">
            <v>910.74193548387098</v>
          </cell>
          <cell r="AB57">
            <v>5366873</v>
          </cell>
          <cell r="AC57">
            <v>16068.482035928144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193858</v>
          </cell>
          <cell r="E58">
            <v>6253.4838709677415</v>
          </cell>
          <cell r="F58">
            <v>174485</v>
          </cell>
          <cell r="G58">
            <v>6231.6071428571431</v>
          </cell>
          <cell r="H58">
            <v>190276</v>
          </cell>
          <cell r="I58">
            <v>6137.9354838709678</v>
          </cell>
          <cell r="J58">
            <v>170127</v>
          </cell>
          <cell r="K58">
            <v>5670.9</v>
          </cell>
          <cell r="L58">
            <v>170103</v>
          </cell>
          <cell r="M58">
            <v>5487.1935483870966</v>
          </cell>
          <cell r="N58">
            <v>163470</v>
          </cell>
          <cell r="O58">
            <v>5449</v>
          </cell>
          <cell r="P58">
            <v>163888</v>
          </cell>
          <cell r="Q58">
            <v>5286.7096774193551</v>
          </cell>
          <cell r="R58">
            <v>157966.95000000001</v>
          </cell>
          <cell r="S58">
            <v>5095.7080645161295</v>
          </cell>
          <cell r="T58">
            <v>143568</v>
          </cell>
          <cell r="U58">
            <v>4785.6000000000004</v>
          </cell>
          <cell r="V58">
            <v>114193</v>
          </cell>
          <cell r="W58">
            <v>3683.6451612903224</v>
          </cell>
          <cell r="X58">
            <v>90218</v>
          </cell>
          <cell r="Y58">
            <v>3007.2666666666669</v>
          </cell>
          <cell r="Z58">
            <v>139668</v>
          </cell>
          <cell r="AA58">
            <v>4505.4193548387093</v>
          </cell>
          <cell r="AB58">
            <v>1641934.95</v>
          </cell>
          <cell r="AC58">
            <v>4915.9729041916162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63990</v>
          </cell>
          <cell r="E59">
            <v>2064.1935483870966</v>
          </cell>
          <cell r="F59">
            <v>56484</v>
          </cell>
          <cell r="G59">
            <v>2017.2857142857142</v>
          </cell>
          <cell r="H59">
            <v>60462</v>
          </cell>
          <cell r="I59">
            <v>1950.3870967741937</v>
          </cell>
          <cell r="J59">
            <v>52603</v>
          </cell>
          <cell r="K59">
            <v>1753.4333333333334</v>
          </cell>
          <cell r="L59">
            <v>51850</v>
          </cell>
          <cell r="M59">
            <v>1672.5806451612902</v>
          </cell>
          <cell r="N59">
            <v>45761</v>
          </cell>
          <cell r="O59">
            <v>1525.3666666666666</v>
          </cell>
          <cell r="P59">
            <v>46363</v>
          </cell>
          <cell r="Q59">
            <v>1495.5806451612902</v>
          </cell>
          <cell r="R59">
            <v>42757.05</v>
          </cell>
          <cell r="S59">
            <v>1379.2596774193548</v>
          </cell>
          <cell r="T59">
            <v>42156.33</v>
          </cell>
          <cell r="U59">
            <v>1405.211</v>
          </cell>
          <cell r="V59">
            <v>45399</v>
          </cell>
          <cell r="W59">
            <v>1464.483870967742</v>
          </cell>
          <cell r="X59">
            <v>327035</v>
          </cell>
          <cell r="Y59">
            <v>10901.166666666666</v>
          </cell>
          <cell r="Z59">
            <v>462911</v>
          </cell>
          <cell r="AA59">
            <v>14932.612903225807</v>
          </cell>
          <cell r="AB59">
            <v>507825.38</v>
          </cell>
          <cell r="AC59">
            <v>1520.435269461078</v>
          </cell>
        </row>
        <row r="60">
          <cell r="A60" t="str">
            <v>TOTAL NUEVO</v>
          </cell>
          <cell r="B60" t="str">
            <v>SURUBI</v>
          </cell>
          <cell r="C60" t="str">
            <v>E</v>
          </cell>
          <cell r="D60">
            <v>770966</v>
          </cell>
          <cell r="E60">
            <v>24869.870967741936</v>
          </cell>
          <cell r="F60">
            <v>903886</v>
          </cell>
          <cell r="G60">
            <v>32281.642857142859</v>
          </cell>
          <cell r="H60">
            <v>1046188</v>
          </cell>
          <cell r="I60">
            <v>33748</v>
          </cell>
          <cell r="J60">
            <v>996869</v>
          </cell>
          <cell r="K60">
            <v>33228.966666666667</v>
          </cell>
          <cell r="L60">
            <v>459736</v>
          </cell>
          <cell r="M60">
            <v>14830.193548387097</v>
          </cell>
          <cell r="N60">
            <v>345159</v>
          </cell>
          <cell r="O60">
            <v>11505.3</v>
          </cell>
          <cell r="P60">
            <v>661874</v>
          </cell>
          <cell r="Q60">
            <v>21350.774193548386</v>
          </cell>
          <cell r="R60">
            <v>453111.05</v>
          </cell>
          <cell r="S60">
            <v>14616.485483870967</v>
          </cell>
          <cell r="T60">
            <v>509724.33</v>
          </cell>
          <cell r="U60">
            <v>16990.811000000002</v>
          </cell>
          <cell r="V60">
            <v>300521</v>
          </cell>
          <cell r="W60">
            <v>9694.2258064516136</v>
          </cell>
          <cell r="X60">
            <v>126750</v>
          </cell>
          <cell r="Y60">
            <v>4225</v>
          </cell>
          <cell r="Z60">
            <v>87366</v>
          </cell>
          <cell r="AA60">
            <v>2818.2580645161293</v>
          </cell>
          <cell r="AB60">
            <v>6448034.3799999999</v>
          </cell>
          <cell r="AC60">
            <v>19305.492155688622</v>
          </cell>
        </row>
        <row r="61">
          <cell r="A61" t="str">
            <v>TOTAL MAXUS</v>
          </cell>
          <cell r="B61" t="str">
            <v>BLOQUE BAJO</v>
          </cell>
          <cell r="C61" t="str">
            <v>N</v>
          </cell>
          <cell r="D61">
            <v>964824</v>
          </cell>
          <cell r="E61">
            <v>31123.354838709678</v>
          </cell>
          <cell r="F61">
            <v>1078371</v>
          </cell>
          <cell r="G61">
            <v>38513.25</v>
          </cell>
          <cell r="H61">
            <v>1236464</v>
          </cell>
          <cell r="I61">
            <v>39885.93548387097</v>
          </cell>
          <cell r="J61">
            <v>1166996</v>
          </cell>
          <cell r="K61">
            <v>38899.866666666669</v>
          </cell>
          <cell r="L61">
            <v>629839</v>
          </cell>
          <cell r="M61">
            <v>20317.387096774193</v>
          </cell>
          <cell r="N61">
            <v>508629</v>
          </cell>
          <cell r="O61">
            <v>16954.3</v>
          </cell>
          <cell r="P61">
            <v>825762</v>
          </cell>
          <cell r="Q61">
            <v>26637.483870967742</v>
          </cell>
          <cell r="R61">
            <v>611078</v>
          </cell>
          <cell r="S61">
            <v>19712.193548387098</v>
          </cell>
          <cell r="T61">
            <v>653292.33000000007</v>
          </cell>
          <cell r="U61">
            <v>21776.411000000004</v>
          </cell>
          <cell r="V61">
            <v>414714</v>
          </cell>
          <cell r="W61">
            <v>13377.870967741936</v>
          </cell>
          <cell r="X61">
            <v>37569</v>
          </cell>
          <cell r="Y61">
            <v>1252.3</v>
          </cell>
          <cell r="Z61">
            <v>24597</v>
          </cell>
          <cell r="AA61">
            <v>793.45161290322585</v>
          </cell>
          <cell r="AB61">
            <v>8089969.3300000001</v>
          </cell>
          <cell r="AC61">
            <v>24221.46505988024</v>
          </cell>
        </row>
        <row r="62">
          <cell r="A62" t="str">
            <v xml:space="preserve">  P E R E Z   COMPANC  S . A .</v>
          </cell>
          <cell r="B62" t="str">
            <v>L I Q U I D O S  EN BBLS</v>
          </cell>
          <cell r="D62">
            <v>770966</v>
          </cell>
          <cell r="E62">
            <v>24869.870967741936</v>
          </cell>
          <cell r="F62">
            <v>903886</v>
          </cell>
          <cell r="G62">
            <v>32281.642857142859</v>
          </cell>
          <cell r="H62">
            <v>1046188</v>
          </cell>
          <cell r="I62">
            <v>33748</v>
          </cell>
          <cell r="J62">
            <v>996869</v>
          </cell>
          <cell r="K62">
            <v>33228.966666666667</v>
          </cell>
          <cell r="L62">
            <v>459736</v>
          </cell>
          <cell r="M62">
            <v>14830.193548387097</v>
          </cell>
          <cell r="N62">
            <v>345159</v>
          </cell>
          <cell r="O62">
            <v>11505.3</v>
          </cell>
          <cell r="P62">
            <v>661874</v>
          </cell>
          <cell r="Q62">
            <v>21350.774193548386</v>
          </cell>
          <cell r="R62">
            <v>453111.05</v>
          </cell>
          <cell r="S62">
            <v>14616.485483870967</v>
          </cell>
          <cell r="T62">
            <v>509724.33</v>
          </cell>
          <cell r="U62">
            <v>16990.811000000002</v>
          </cell>
          <cell r="V62">
            <v>300521</v>
          </cell>
          <cell r="W62">
            <v>9694.2258064516136</v>
          </cell>
          <cell r="X62">
            <v>480836</v>
          </cell>
          <cell r="Y62">
            <v>16027.866666666667</v>
          </cell>
          <cell r="Z62">
            <v>655409</v>
          </cell>
          <cell r="AA62">
            <v>21142.225806451614</v>
          </cell>
          <cell r="AB62">
            <v>7584279.3799999999</v>
          </cell>
          <cell r="AC62">
            <v>20778.847616438357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964824</v>
          </cell>
          <cell r="E63">
            <v>31123.354838709678</v>
          </cell>
          <cell r="F63">
            <v>1078371</v>
          </cell>
          <cell r="G63">
            <v>38513.25</v>
          </cell>
          <cell r="H63">
            <v>1236464</v>
          </cell>
          <cell r="I63">
            <v>39885.93548387097</v>
          </cell>
          <cell r="J63">
            <v>1166996</v>
          </cell>
          <cell r="K63">
            <v>38899.866666666669</v>
          </cell>
          <cell r="L63">
            <v>629839</v>
          </cell>
          <cell r="M63">
            <v>20317.387096774193</v>
          </cell>
          <cell r="N63">
            <v>508629</v>
          </cell>
          <cell r="O63">
            <v>16954.3</v>
          </cell>
          <cell r="P63">
            <v>825762</v>
          </cell>
          <cell r="Q63">
            <v>26637.483870967742</v>
          </cell>
          <cell r="R63">
            <v>611078</v>
          </cell>
          <cell r="S63">
            <v>19712.193548387098</v>
          </cell>
          <cell r="T63">
            <v>653292.33000000007</v>
          </cell>
          <cell r="U63">
            <v>21776.411000000004</v>
          </cell>
          <cell r="V63">
            <v>414714</v>
          </cell>
          <cell r="W63">
            <v>13377.870967741936</v>
          </cell>
          <cell r="X63">
            <v>607586</v>
          </cell>
          <cell r="Y63">
            <v>20252.866666666665</v>
          </cell>
          <cell r="Z63">
            <v>742775</v>
          </cell>
          <cell r="AA63">
            <v>23960.483870967742</v>
          </cell>
          <cell r="AB63">
            <v>226130</v>
          </cell>
          <cell r="AC63">
            <v>677.03592814371257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132055</v>
          </cell>
          <cell r="E64">
            <v>4259.8387096774195</v>
          </cell>
          <cell r="F64">
            <v>46444</v>
          </cell>
          <cell r="G64">
            <v>1658.7142857142858</v>
          </cell>
          <cell r="H64">
            <v>25178</v>
          </cell>
          <cell r="I64">
            <v>812.19354838709683</v>
          </cell>
          <cell r="J64">
            <v>11730</v>
          </cell>
          <cell r="K64">
            <v>391</v>
          </cell>
          <cell r="L64">
            <v>20906</v>
          </cell>
          <cell r="M64">
            <v>674.38709677419354</v>
          </cell>
          <cell r="N64">
            <v>3626</v>
          </cell>
          <cell r="O64">
            <v>120.86666666666666</v>
          </cell>
          <cell r="P64">
            <v>6516</v>
          </cell>
          <cell r="Q64">
            <v>210.19354838709677</v>
          </cell>
          <cell r="R64">
            <v>17257</v>
          </cell>
          <cell r="S64">
            <v>556.67741935483866</v>
          </cell>
          <cell r="T64">
            <v>15032</v>
          </cell>
          <cell r="U64">
            <v>501.06666666666666</v>
          </cell>
          <cell r="V64">
            <v>4908</v>
          </cell>
          <cell r="W64">
            <v>158.32258064516128</v>
          </cell>
          <cell r="AB64">
            <v>283652</v>
          </cell>
          <cell r="AC64">
            <v>849.25748502994009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D65">
            <v>19370</v>
          </cell>
          <cell r="E65">
            <v>624.83870967741939</v>
          </cell>
          <cell r="F65">
            <v>11090</v>
          </cell>
          <cell r="G65">
            <v>396.07142857142856</v>
          </cell>
          <cell r="H65">
            <v>16650</v>
          </cell>
          <cell r="I65">
            <v>537.09677419354841</v>
          </cell>
          <cell r="J65">
            <v>11190</v>
          </cell>
          <cell r="K65">
            <v>373</v>
          </cell>
          <cell r="L65">
            <v>22870</v>
          </cell>
          <cell r="M65">
            <v>737.74193548387098</v>
          </cell>
          <cell r="N65">
            <v>11080</v>
          </cell>
          <cell r="O65">
            <v>369.33333333333331</v>
          </cell>
          <cell r="P65">
            <v>20630</v>
          </cell>
          <cell r="Q65">
            <v>665.48387096774195</v>
          </cell>
          <cell r="R65">
            <v>19120</v>
          </cell>
          <cell r="S65">
            <v>616.77419354838707</v>
          </cell>
          <cell r="T65">
            <v>18280</v>
          </cell>
          <cell r="U65">
            <v>609.33333333333337</v>
          </cell>
          <cell r="V65">
            <v>75850</v>
          </cell>
          <cell r="W65">
            <v>2446.7741935483873</v>
          </cell>
          <cell r="X65">
            <v>23510</v>
          </cell>
          <cell r="Y65">
            <v>783.66666666666663</v>
          </cell>
          <cell r="Z65">
            <v>12470</v>
          </cell>
          <cell r="AA65">
            <v>402.25806451612902</v>
          </cell>
          <cell r="AB65">
            <v>262110</v>
          </cell>
          <cell r="AC65">
            <v>718.10958904109589</v>
          </cell>
        </row>
        <row r="66">
          <cell r="A66" t="str">
            <v>TOTAL PEREZ</v>
          </cell>
          <cell r="B66" t="str">
            <v>COLPA</v>
          </cell>
          <cell r="C66" t="str">
            <v>E</v>
          </cell>
          <cell r="D66">
            <v>151425</v>
          </cell>
          <cell r="E66">
            <v>4884.677419354839</v>
          </cell>
          <cell r="F66">
            <v>57534</v>
          </cell>
          <cell r="G66">
            <v>2054.7857142857142</v>
          </cell>
          <cell r="H66">
            <v>41828</v>
          </cell>
          <cell r="I66">
            <v>1349.2903225806451</v>
          </cell>
          <cell r="J66">
            <v>22920</v>
          </cell>
          <cell r="K66">
            <v>764</v>
          </cell>
          <cell r="L66">
            <v>43776</v>
          </cell>
          <cell r="M66">
            <v>1412.1290322580646</v>
          </cell>
          <cell r="N66">
            <v>14706</v>
          </cell>
          <cell r="O66">
            <v>490.2</v>
          </cell>
          <cell r="P66">
            <v>27146</v>
          </cell>
          <cell r="Q66">
            <v>875.67741935483866</v>
          </cell>
          <cell r="R66">
            <v>36377</v>
          </cell>
          <cell r="S66">
            <v>1173.4516129032259</v>
          </cell>
          <cell r="T66">
            <v>33312</v>
          </cell>
          <cell r="U66">
            <v>1110.4000000000001</v>
          </cell>
          <cell r="V66">
            <v>80758</v>
          </cell>
          <cell r="W66">
            <v>2605.0967741935483</v>
          </cell>
          <cell r="X66">
            <v>38095</v>
          </cell>
          <cell r="Y66">
            <v>1269.8333333333333</v>
          </cell>
          <cell r="Z66">
            <v>34720</v>
          </cell>
          <cell r="AA66">
            <v>1120</v>
          </cell>
          <cell r="AB66">
            <v>509782</v>
          </cell>
          <cell r="AC66">
            <v>1526.2934131736527</v>
          </cell>
        </row>
        <row r="67">
          <cell r="A67" t="str">
            <v xml:space="preserve">   PLUSPETROL  BOLIVIA CORPORATION</v>
          </cell>
          <cell r="B67" t="str">
            <v>PLANTA</v>
          </cell>
          <cell r="C67" t="str">
            <v>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151425</v>
          </cell>
          <cell r="E68">
            <v>4884.677419354839</v>
          </cell>
          <cell r="F68">
            <v>57534</v>
          </cell>
          <cell r="G68">
            <v>2054.7857142857142</v>
          </cell>
          <cell r="H68">
            <v>41828</v>
          </cell>
          <cell r="I68">
            <v>1349.2903225806451</v>
          </cell>
          <cell r="J68">
            <v>22920</v>
          </cell>
          <cell r="K68">
            <v>764</v>
          </cell>
          <cell r="L68">
            <v>43776</v>
          </cell>
          <cell r="M68">
            <v>1412.1290322580646</v>
          </cell>
          <cell r="N68">
            <v>14706</v>
          </cell>
          <cell r="O68">
            <v>490.2</v>
          </cell>
          <cell r="P68">
            <v>27146</v>
          </cell>
          <cell r="Q68">
            <v>875.67741935483866</v>
          </cell>
          <cell r="R68">
            <v>36377</v>
          </cell>
          <cell r="S68">
            <v>1173.4516129032259</v>
          </cell>
          <cell r="T68">
            <v>33312</v>
          </cell>
          <cell r="U68">
            <v>1110.4000000000001</v>
          </cell>
          <cell r="V68">
            <v>80758</v>
          </cell>
          <cell r="W68">
            <v>2605.0967741935483</v>
          </cell>
          <cell r="X68">
            <v>61605</v>
          </cell>
          <cell r="Y68">
            <v>2053.5</v>
          </cell>
          <cell r="Z68">
            <v>47190</v>
          </cell>
          <cell r="AA68">
            <v>1522.258064516129</v>
          </cell>
          <cell r="AB68">
            <v>618577</v>
          </cell>
          <cell r="AC68">
            <v>1694.7315068493151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673</v>
          </cell>
          <cell r="E69">
            <v>21.70967741935484</v>
          </cell>
          <cell r="F69">
            <v>600</v>
          </cell>
          <cell r="G69">
            <v>21.428571428571427</v>
          </cell>
          <cell r="H69">
            <v>537</v>
          </cell>
          <cell r="I69">
            <v>17.322580645161292</v>
          </cell>
          <cell r="J69">
            <v>616</v>
          </cell>
          <cell r="K69">
            <v>20.533333333333335</v>
          </cell>
          <cell r="L69">
            <v>2267</v>
          </cell>
          <cell r="M69">
            <v>73.129032258064512</v>
          </cell>
          <cell r="N69">
            <v>582</v>
          </cell>
          <cell r="O69">
            <v>19.399999999999999</v>
          </cell>
          <cell r="P69">
            <v>1205</v>
          </cell>
          <cell r="Q69">
            <v>38.87096774193548</v>
          </cell>
          <cell r="R69">
            <v>844</v>
          </cell>
          <cell r="S69">
            <v>27.225806451612904</v>
          </cell>
          <cell r="T69">
            <v>799</v>
          </cell>
          <cell r="U69">
            <v>26.633333333333333</v>
          </cell>
          <cell r="V69">
            <v>882</v>
          </cell>
          <cell r="W69">
            <v>28.451612903225808</v>
          </cell>
          <cell r="AB69">
            <v>9005</v>
          </cell>
          <cell r="AC69">
            <v>26.961077844311376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TOTAL PLUSPETROL</v>
          </cell>
          <cell r="B71" t="str">
            <v>X 44</v>
          </cell>
          <cell r="C71" t="str">
            <v>E</v>
          </cell>
          <cell r="D71">
            <v>673</v>
          </cell>
          <cell r="E71">
            <v>21.70967741935484</v>
          </cell>
          <cell r="F71">
            <v>600</v>
          </cell>
          <cell r="G71">
            <v>21.428571428571427</v>
          </cell>
          <cell r="H71">
            <v>537</v>
          </cell>
          <cell r="I71">
            <v>17.322580645161292</v>
          </cell>
          <cell r="J71">
            <v>616</v>
          </cell>
          <cell r="K71">
            <v>20.533333333333335</v>
          </cell>
          <cell r="L71">
            <v>2267</v>
          </cell>
          <cell r="M71">
            <v>73.129032258064512</v>
          </cell>
          <cell r="N71">
            <v>582</v>
          </cell>
          <cell r="O71">
            <v>19.399999999999999</v>
          </cell>
          <cell r="P71">
            <v>1205</v>
          </cell>
          <cell r="Q71">
            <v>38.87096774193548</v>
          </cell>
          <cell r="R71">
            <v>844</v>
          </cell>
          <cell r="S71">
            <v>27.225806451612904</v>
          </cell>
          <cell r="T71">
            <v>799</v>
          </cell>
          <cell r="U71">
            <v>26.633333333333333</v>
          </cell>
          <cell r="V71">
            <v>882</v>
          </cell>
          <cell r="W71">
            <v>28.451612903225808</v>
          </cell>
          <cell r="X71">
            <v>793</v>
          </cell>
          <cell r="Y71">
            <v>26.433333333333334</v>
          </cell>
          <cell r="Z71">
            <v>808</v>
          </cell>
          <cell r="AA71">
            <v>26.06451612903226</v>
          </cell>
          <cell r="AB71">
            <v>9005</v>
          </cell>
          <cell r="AC71">
            <v>26.961077844311376</v>
          </cell>
        </row>
        <row r="72">
          <cell r="A72" t="str">
            <v xml:space="preserve">  D O N G    W O N   CORPORATION BOLIVIA</v>
          </cell>
          <cell r="B72" t="str">
            <v>TORO</v>
          </cell>
          <cell r="C72" t="str">
            <v>E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673</v>
          </cell>
          <cell r="E73">
            <v>21.70967741935484</v>
          </cell>
          <cell r="F73">
            <v>600</v>
          </cell>
          <cell r="G73">
            <v>21.428571428571427</v>
          </cell>
          <cell r="H73">
            <v>537</v>
          </cell>
          <cell r="I73">
            <v>17.322580645161292</v>
          </cell>
          <cell r="J73">
            <v>616</v>
          </cell>
          <cell r="K73">
            <v>20.533333333333335</v>
          </cell>
          <cell r="L73">
            <v>2267</v>
          </cell>
          <cell r="M73">
            <v>73.129032258064512</v>
          </cell>
          <cell r="N73">
            <v>582</v>
          </cell>
          <cell r="O73">
            <v>19.399999999999999</v>
          </cell>
          <cell r="P73">
            <v>1205</v>
          </cell>
          <cell r="Q73">
            <v>38.87096774193548</v>
          </cell>
          <cell r="R73">
            <v>844</v>
          </cell>
          <cell r="S73">
            <v>27.225806451612904</v>
          </cell>
          <cell r="T73">
            <v>799</v>
          </cell>
          <cell r="U73">
            <v>26.633333333333333</v>
          </cell>
          <cell r="V73">
            <v>882</v>
          </cell>
          <cell r="W73">
            <v>28.451612903225808</v>
          </cell>
          <cell r="X73">
            <v>793</v>
          </cell>
          <cell r="Y73">
            <v>26.433333333333334</v>
          </cell>
          <cell r="Z73">
            <v>808</v>
          </cell>
          <cell r="AA73">
            <v>26.06451612903226</v>
          </cell>
          <cell r="AB73">
            <v>91159</v>
          </cell>
          <cell r="AC73">
            <v>272.93113772455092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1030</v>
          </cell>
          <cell r="O74">
            <v>34.333333333333336</v>
          </cell>
          <cell r="P74">
            <v>1231</v>
          </cell>
          <cell r="Q74">
            <v>39.70967741935484</v>
          </cell>
          <cell r="R74">
            <v>1793</v>
          </cell>
          <cell r="S74">
            <v>57.838709677419352</v>
          </cell>
          <cell r="T74">
            <v>2604</v>
          </cell>
          <cell r="U74">
            <v>86.8</v>
          </cell>
          <cell r="V74">
            <v>221</v>
          </cell>
          <cell r="W74">
            <v>7.129032258064516</v>
          </cell>
          <cell r="AB74">
            <v>6879</v>
          </cell>
          <cell r="AC74">
            <v>20.595808383233532</v>
          </cell>
        </row>
        <row r="75">
          <cell r="A75" t="str">
            <v>TOTAL DONG WON</v>
          </cell>
          <cell r="B75" t="str">
            <v>PALMAR</v>
          </cell>
          <cell r="C75" t="str">
            <v>N</v>
          </cell>
          <cell r="D75">
            <v>15063</v>
          </cell>
          <cell r="E75">
            <v>485.90322580645159</v>
          </cell>
          <cell r="F75">
            <v>14101</v>
          </cell>
          <cell r="G75">
            <v>503.60714285714283</v>
          </cell>
          <cell r="H75">
            <v>15380</v>
          </cell>
          <cell r="I75">
            <v>496.12903225806451</v>
          </cell>
          <cell r="J75">
            <v>14559</v>
          </cell>
          <cell r="K75">
            <v>485.3</v>
          </cell>
          <cell r="L75">
            <v>15032</v>
          </cell>
          <cell r="M75">
            <v>484.90322580645159</v>
          </cell>
          <cell r="N75">
            <v>15189</v>
          </cell>
          <cell r="O75">
            <v>506.3</v>
          </cell>
          <cell r="P75">
            <v>4096</v>
          </cell>
          <cell r="Q75">
            <v>132.12903225806451</v>
          </cell>
          <cell r="R75">
            <v>1793</v>
          </cell>
          <cell r="S75">
            <v>57.838709677419352</v>
          </cell>
          <cell r="T75">
            <v>2604</v>
          </cell>
          <cell r="U75">
            <v>86.8</v>
          </cell>
          <cell r="V75">
            <v>221</v>
          </cell>
          <cell r="W75">
            <v>7.129032258064516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98038</v>
          </cell>
          <cell r="AC75">
            <v>293.52694610778445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  <cell r="Q76">
            <v>39.70967741935484</v>
          </cell>
          <cell r="R76">
            <v>1793</v>
          </cell>
          <cell r="S76">
            <v>57.838709677419352</v>
          </cell>
          <cell r="T76">
            <v>2604</v>
          </cell>
          <cell r="U76">
            <v>86.8</v>
          </cell>
          <cell r="V76">
            <v>221</v>
          </cell>
          <cell r="W76">
            <v>7.129032258064516</v>
          </cell>
          <cell r="X76">
            <v>114</v>
          </cell>
          <cell r="Y76">
            <v>3.8</v>
          </cell>
          <cell r="Z76">
            <v>2922</v>
          </cell>
          <cell r="AA76">
            <v>94.258064516129039</v>
          </cell>
          <cell r="AB76">
            <v>9915</v>
          </cell>
          <cell r="AC76">
            <v>27.164383561643834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  <cell r="Q77">
            <v>132.12903225806451</v>
          </cell>
          <cell r="R77">
            <v>1793</v>
          </cell>
          <cell r="S77">
            <v>57.838709677419352</v>
          </cell>
          <cell r="T77">
            <v>2604</v>
          </cell>
          <cell r="U77">
            <v>86.8</v>
          </cell>
          <cell r="V77">
            <v>221</v>
          </cell>
          <cell r="W77">
            <v>7.129032258064516</v>
          </cell>
          <cell r="X77">
            <v>114</v>
          </cell>
          <cell r="Y77">
            <v>3.8</v>
          </cell>
          <cell r="Z77">
            <v>2922</v>
          </cell>
          <cell r="AA77">
            <v>94.258064516129039</v>
          </cell>
          <cell r="AB77">
            <v>0</v>
          </cell>
          <cell r="AC77">
            <v>0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1442</v>
          </cell>
          <cell r="E78">
            <v>46.516129032258064</v>
          </cell>
          <cell r="F78">
            <v>3596</v>
          </cell>
          <cell r="G78">
            <v>128.42857142857142</v>
          </cell>
          <cell r="H78">
            <v>973</v>
          </cell>
          <cell r="I78">
            <v>31.387096774193548</v>
          </cell>
          <cell r="J78">
            <v>5178</v>
          </cell>
          <cell r="K78">
            <v>172.6</v>
          </cell>
          <cell r="L78">
            <v>9026</v>
          </cell>
          <cell r="M78">
            <v>291.16129032258067</v>
          </cell>
          <cell r="N78">
            <v>626</v>
          </cell>
          <cell r="O78">
            <v>20.866666666666667</v>
          </cell>
          <cell r="P78">
            <v>969</v>
          </cell>
          <cell r="Q78">
            <v>31.258064516129032</v>
          </cell>
          <cell r="R78">
            <v>1603</v>
          </cell>
          <cell r="S78">
            <v>51.70967741935484</v>
          </cell>
          <cell r="T78">
            <v>1076</v>
          </cell>
          <cell r="U78">
            <v>35.866666666666667</v>
          </cell>
          <cell r="V78">
            <v>3078</v>
          </cell>
          <cell r="W78">
            <v>99.290322580645167</v>
          </cell>
          <cell r="AB78">
            <v>27567</v>
          </cell>
          <cell r="AC78">
            <v>82.535928143712582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A80" t="str">
            <v>TOTAL TESORO</v>
          </cell>
          <cell r="B80" t="str">
            <v>LA VERTIENTE</v>
          </cell>
          <cell r="C80" t="str">
            <v>E</v>
          </cell>
          <cell r="D80">
            <v>1442</v>
          </cell>
          <cell r="E80">
            <v>46.516129032258064</v>
          </cell>
          <cell r="F80">
            <v>3596</v>
          </cell>
          <cell r="G80">
            <v>128.42857142857142</v>
          </cell>
          <cell r="H80">
            <v>973</v>
          </cell>
          <cell r="I80">
            <v>31.387096774193548</v>
          </cell>
          <cell r="J80">
            <v>5178</v>
          </cell>
          <cell r="K80">
            <v>172.6</v>
          </cell>
          <cell r="L80">
            <v>9026</v>
          </cell>
          <cell r="M80">
            <v>291.16129032258067</v>
          </cell>
          <cell r="N80">
            <v>626</v>
          </cell>
          <cell r="O80">
            <v>20.866666666666667</v>
          </cell>
          <cell r="P80">
            <v>969</v>
          </cell>
          <cell r="Q80">
            <v>31.258064516129032</v>
          </cell>
          <cell r="R80">
            <v>1603</v>
          </cell>
          <cell r="S80">
            <v>51.70967741935484</v>
          </cell>
          <cell r="T80">
            <v>1076</v>
          </cell>
          <cell r="U80">
            <v>35.866666666666667</v>
          </cell>
          <cell r="V80">
            <v>3078</v>
          </cell>
          <cell r="W80">
            <v>99.290322580645167</v>
          </cell>
          <cell r="X80">
            <v>13410</v>
          </cell>
          <cell r="Y80">
            <v>447</v>
          </cell>
          <cell r="Z80">
            <v>6380</v>
          </cell>
          <cell r="AA80">
            <v>205.80645161290323</v>
          </cell>
          <cell r="AB80">
            <v>27567</v>
          </cell>
          <cell r="AC80">
            <v>82.535928143712582</v>
          </cell>
        </row>
        <row r="81">
          <cell r="A81" t="str">
            <v xml:space="preserve">   M E N O R E S   ( Y P F B )</v>
          </cell>
          <cell r="B81" t="str">
            <v>TAIGUATI</v>
          </cell>
          <cell r="C81" t="str">
            <v>E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1442</v>
          </cell>
          <cell r="E82">
            <v>46.516129032258064</v>
          </cell>
          <cell r="F82">
            <v>3596</v>
          </cell>
          <cell r="G82">
            <v>128.42857142857142</v>
          </cell>
          <cell r="H82">
            <v>973</v>
          </cell>
          <cell r="I82">
            <v>31.387096774193548</v>
          </cell>
          <cell r="J82">
            <v>5178</v>
          </cell>
          <cell r="K82">
            <v>172.6</v>
          </cell>
          <cell r="L82">
            <v>9026</v>
          </cell>
          <cell r="M82">
            <v>291.16129032258067</v>
          </cell>
          <cell r="N82">
            <v>626</v>
          </cell>
          <cell r="O82">
            <v>20.866666666666667</v>
          </cell>
          <cell r="P82">
            <v>969</v>
          </cell>
          <cell r="Q82">
            <v>31.258064516129032</v>
          </cell>
          <cell r="R82">
            <v>1603</v>
          </cell>
          <cell r="S82">
            <v>51.70967741935484</v>
          </cell>
          <cell r="T82">
            <v>1076</v>
          </cell>
          <cell r="U82">
            <v>35.866666666666667</v>
          </cell>
          <cell r="V82">
            <v>3078</v>
          </cell>
          <cell r="W82">
            <v>99.290322580645167</v>
          </cell>
          <cell r="X82">
            <v>13410</v>
          </cell>
          <cell r="Y82">
            <v>447</v>
          </cell>
          <cell r="Z82">
            <v>6380</v>
          </cell>
          <cell r="AA82">
            <v>205.80645161290323</v>
          </cell>
          <cell r="AB82">
            <v>217401</v>
          </cell>
          <cell r="AC82">
            <v>650.90119760479047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28550</v>
          </cell>
          <cell r="E83">
            <v>920.9677419354839</v>
          </cell>
          <cell r="F83">
            <v>8242</v>
          </cell>
          <cell r="G83">
            <v>17937</v>
          </cell>
          <cell r="H83">
            <v>62613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19043</v>
          </cell>
          <cell r="O83">
            <v>0</v>
          </cell>
          <cell r="P83">
            <v>43570</v>
          </cell>
          <cell r="AB83">
            <v>28550</v>
          </cell>
          <cell r="AC83">
            <v>85.47904191616766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12400</v>
          </cell>
          <cell r="E84">
            <v>400</v>
          </cell>
          <cell r="F84">
            <v>11200</v>
          </cell>
          <cell r="G84">
            <v>400</v>
          </cell>
          <cell r="H84">
            <v>12400</v>
          </cell>
          <cell r="I84">
            <v>400</v>
          </cell>
          <cell r="J84">
            <v>12000</v>
          </cell>
          <cell r="K84">
            <v>400</v>
          </cell>
          <cell r="L84">
            <v>12400</v>
          </cell>
          <cell r="M84">
            <v>400</v>
          </cell>
          <cell r="N84">
            <v>12000</v>
          </cell>
          <cell r="O84">
            <v>400</v>
          </cell>
          <cell r="P84">
            <v>12400</v>
          </cell>
          <cell r="Q84">
            <v>400</v>
          </cell>
          <cell r="R84">
            <v>12400</v>
          </cell>
          <cell r="S84">
            <v>400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97200</v>
          </cell>
          <cell r="AC84">
            <v>291.01796407185628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28550</v>
          </cell>
          <cell r="E85">
            <v>920.9677419354839</v>
          </cell>
          <cell r="F85">
            <v>8368</v>
          </cell>
          <cell r="G85">
            <v>18505</v>
          </cell>
          <cell r="H85">
            <v>90458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23018</v>
          </cell>
          <cell r="O85">
            <v>0</v>
          </cell>
          <cell r="P85">
            <v>67440</v>
          </cell>
          <cell r="AB85">
            <v>28550</v>
          </cell>
          <cell r="AC85">
            <v>78.219178082191775</v>
          </cell>
        </row>
        <row r="86">
          <cell r="A86" t="str">
            <v>TOTAL MENORES</v>
          </cell>
          <cell r="B86" t="str">
            <v>TATARENDA</v>
          </cell>
          <cell r="C86" t="str">
            <v>N</v>
          </cell>
          <cell r="D86">
            <v>68626</v>
          </cell>
          <cell r="E86">
            <v>2213.7419354838707</v>
          </cell>
          <cell r="F86">
            <v>36242</v>
          </cell>
          <cell r="G86">
            <v>1294.3571428571429</v>
          </cell>
          <cell r="H86">
            <v>39988</v>
          </cell>
          <cell r="I86">
            <v>1289.9354838709678</v>
          </cell>
          <cell r="J86">
            <v>38622</v>
          </cell>
          <cell r="K86">
            <v>1287.4000000000001</v>
          </cell>
          <cell r="L86">
            <v>40258</v>
          </cell>
          <cell r="M86">
            <v>1298.6451612903227</v>
          </cell>
          <cell r="N86">
            <v>39007</v>
          </cell>
          <cell r="O86">
            <v>1300.2333333333333</v>
          </cell>
          <cell r="P86">
            <v>40248</v>
          </cell>
          <cell r="Q86">
            <v>1298.3225806451612</v>
          </cell>
          <cell r="R86">
            <v>40160</v>
          </cell>
          <cell r="S86">
            <v>1295.483870967742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343151</v>
          </cell>
          <cell r="AC86">
            <v>1027.3982035928143</v>
          </cell>
        </row>
        <row r="87">
          <cell r="A87" t="str">
            <v>TOTAL NUEVO</v>
          </cell>
          <cell r="B87" t="str">
            <v>VILLAMONTES</v>
          </cell>
          <cell r="C87" t="str">
            <v>N</v>
          </cell>
          <cell r="D87">
            <v>1043884.12</v>
          </cell>
          <cell r="E87">
            <v>33673.68129032258</v>
          </cell>
          <cell r="F87">
            <v>1126806</v>
          </cell>
          <cell r="G87">
            <v>40243.071428571428</v>
          </cell>
          <cell r="H87">
            <v>1339430</v>
          </cell>
          <cell r="I87">
            <v>43207.419354838712</v>
          </cell>
          <cell r="J87">
            <v>1224443.5857151821</v>
          </cell>
          <cell r="K87">
            <v>40814.786190506078</v>
          </cell>
          <cell r="L87">
            <v>711329.01944086514</v>
          </cell>
          <cell r="M87">
            <v>22946.097401318231</v>
          </cell>
          <cell r="N87">
            <v>615665.83472044789</v>
          </cell>
          <cell r="O87">
            <v>20522.194490681595</v>
          </cell>
          <cell r="P87">
            <v>902279.36936349841</v>
          </cell>
          <cell r="Q87">
            <v>29105.786108499949</v>
          </cell>
          <cell r="R87">
            <v>691474.96046114643</v>
          </cell>
          <cell r="S87">
            <v>22305.643885843434</v>
          </cell>
          <cell r="T87">
            <v>764943.08037606976</v>
          </cell>
          <cell r="U87">
            <v>25498.102679202326</v>
          </cell>
          <cell r="V87">
            <v>512716.62415467959</v>
          </cell>
          <cell r="W87">
            <v>16539.245940473535</v>
          </cell>
          <cell r="AB87">
            <v>8932972.5942318887</v>
          </cell>
          <cell r="AC87">
            <v>26745.426928837991</v>
          </cell>
        </row>
        <row r="88">
          <cell r="A88" t="str">
            <v>TOTAL EXISTENTE</v>
          </cell>
          <cell r="B88">
            <v>16990</v>
          </cell>
          <cell r="C88">
            <v>16442</v>
          </cell>
          <cell r="D88">
            <v>753207.8</v>
          </cell>
          <cell r="E88">
            <v>24297.025806451613</v>
          </cell>
          <cell r="F88">
            <v>649824</v>
          </cell>
          <cell r="G88">
            <v>23208</v>
          </cell>
          <cell r="H88">
            <v>603930</v>
          </cell>
          <cell r="I88">
            <v>19481.612903225807</v>
          </cell>
          <cell r="J88">
            <v>744464.41428481776</v>
          </cell>
          <cell r="K88">
            <v>24815.480476160592</v>
          </cell>
          <cell r="L88">
            <v>642495.72472087329</v>
          </cell>
          <cell r="M88">
            <v>20725.668539383008</v>
          </cell>
          <cell r="N88">
            <v>418908.16527955217</v>
          </cell>
          <cell r="O88">
            <v>13963.605509318406</v>
          </cell>
          <cell r="P88">
            <v>478474.76063650154</v>
          </cell>
          <cell r="Q88">
            <v>15434.669697951662</v>
          </cell>
          <cell r="R88">
            <v>404227.03953885357</v>
          </cell>
          <cell r="S88">
            <v>13039.58192060818</v>
          </cell>
          <cell r="T88">
            <v>402114.86662393034</v>
          </cell>
          <cell r="U88">
            <v>13403.828887464344</v>
          </cell>
          <cell r="V88">
            <v>440798.37584532041</v>
          </cell>
          <cell r="W88">
            <v>14219.302446623238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5538445.1469298499</v>
          </cell>
          <cell r="AC88">
            <v>16582.171098592364</v>
          </cell>
        </row>
        <row r="89">
          <cell r="A89" t="str">
            <v>TOTAL NACIONAL</v>
          </cell>
          <cell r="B89">
            <v>17170</v>
          </cell>
          <cell r="C89">
            <v>16588</v>
          </cell>
          <cell r="D89">
            <v>1797091.92</v>
          </cell>
          <cell r="E89">
            <v>57970.707096774189</v>
          </cell>
          <cell r="F89">
            <v>1776630</v>
          </cell>
          <cell r="G89">
            <v>63451.071428571428</v>
          </cell>
          <cell r="H89">
            <v>1943360</v>
          </cell>
          <cell r="I89">
            <v>62689.032258064515</v>
          </cell>
          <cell r="J89">
            <v>1968908</v>
          </cell>
          <cell r="K89">
            <v>65630.266666666663</v>
          </cell>
          <cell r="L89">
            <v>1353824.7441617385</v>
          </cell>
          <cell r="M89">
            <v>43671.765940701247</v>
          </cell>
          <cell r="N89">
            <v>1034574</v>
          </cell>
          <cell r="O89">
            <v>34485.800000000003</v>
          </cell>
          <cell r="P89">
            <v>1380754.13</v>
          </cell>
          <cell r="Q89">
            <v>44540.45580645161</v>
          </cell>
          <cell r="R89">
            <v>1095702</v>
          </cell>
          <cell r="S89">
            <v>35345.225806451614</v>
          </cell>
          <cell r="T89">
            <v>1167057.9470000002</v>
          </cell>
          <cell r="U89">
            <v>38901.931566666666</v>
          </cell>
          <cell r="V89">
            <v>953515</v>
          </cell>
          <cell r="W89">
            <v>30758.548387096773</v>
          </cell>
          <cell r="X89">
            <v>725466.73664463032</v>
          </cell>
          <cell r="Y89">
            <v>24182.224554821012</v>
          </cell>
          <cell r="Z89">
            <v>904706.13048480637</v>
          </cell>
          <cell r="AA89">
            <v>29184.068725316334</v>
          </cell>
          <cell r="AB89">
            <v>14471417.741161738</v>
          </cell>
          <cell r="AC89">
            <v>43327.598027430351</v>
          </cell>
        </row>
        <row r="90">
          <cell r="A90" t="str">
            <v>TOTAL EXISTENTE</v>
          </cell>
          <cell r="B90">
            <v>19858</v>
          </cell>
          <cell r="C90">
            <v>19255</v>
          </cell>
          <cell r="D90">
            <v>753207.8</v>
          </cell>
          <cell r="E90">
            <v>24297.025806451613</v>
          </cell>
          <cell r="F90">
            <v>649824</v>
          </cell>
          <cell r="G90">
            <v>23208</v>
          </cell>
          <cell r="H90">
            <v>603930</v>
          </cell>
          <cell r="I90">
            <v>19481.612903225807</v>
          </cell>
          <cell r="J90">
            <v>744464.41428481776</v>
          </cell>
          <cell r="K90">
            <v>24815.480476160592</v>
          </cell>
          <cell r="L90">
            <v>642495.72472087329</v>
          </cell>
          <cell r="M90">
            <v>20725.668539383008</v>
          </cell>
          <cell r="N90">
            <v>418908.16527955217</v>
          </cell>
          <cell r="O90">
            <v>13963.605509318406</v>
          </cell>
          <cell r="P90">
            <v>478474.76063650154</v>
          </cell>
          <cell r="Q90">
            <v>15434.669697951662</v>
          </cell>
          <cell r="R90">
            <v>404227.03953885357</v>
          </cell>
          <cell r="S90">
            <v>13039.58192060818</v>
          </cell>
          <cell r="T90">
            <v>402114.86662393034</v>
          </cell>
          <cell r="U90">
            <v>13403.828887464344</v>
          </cell>
          <cell r="V90">
            <v>440798.37584532041</v>
          </cell>
          <cell r="W90">
            <v>14219.302446623238</v>
          </cell>
          <cell r="X90">
            <v>468348.26335536968</v>
          </cell>
          <cell r="Y90">
            <v>15611.60877851232</v>
          </cell>
          <cell r="Z90">
            <v>380210.42231690325</v>
          </cell>
          <cell r="AA90">
            <v>12264.852332803332</v>
          </cell>
          <cell r="AB90">
            <v>6387003.8326021228</v>
          </cell>
          <cell r="AC90">
            <v>17498.640637266089</v>
          </cell>
        </row>
        <row r="91">
          <cell r="A91" t="str">
            <v>TOTAL NACIONAL</v>
          </cell>
          <cell r="B91">
            <v>17239</v>
          </cell>
          <cell r="C91">
            <v>17113</v>
          </cell>
          <cell r="D91">
            <v>1797091.92</v>
          </cell>
          <cell r="E91">
            <v>57970.707096774189</v>
          </cell>
          <cell r="F91">
            <v>1776630</v>
          </cell>
          <cell r="G91">
            <v>63451.071428571428</v>
          </cell>
          <cell r="H91">
            <v>1943360</v>
          </cell>
          <cell r="I91">
            <v>62689.032258064515</v>
          </cell>
          <cell r="J91">
            <v>1968908</v>
          </cell>
          <cell r="K91">
            <v>65630.266666666663</v>
          </cell>
          <cell r="L91">
            <v>1353824.7441617385</v>
          </cell>
          <cell r="M91">
            <v>43671.765940701247</v>
          </cell>
          <cell r="N91">
            <v>1034574</v>
          </cell>
          <cell r="O91">
            <v>34485.800000000003</v>
          </cell>
          <cell r="P91">
            <v>1380754.13</v>
          </cell>
          <cell r="Q91">
            <v>44540.45580645161</v>
          </cell>
          <cell r="R91">
            <v>1095702</v>
          </cell>
          <cell r="S91">
            <v>35345.225806451614</v>
          </cell>
          <cell r="T91">
            <v>1167057.9470000002</v>
          </cell>
          <cell r="U91">
            <v>38901.931566666666</v>
          </cell>
          <cell r="V91">
            <v>953515</v>
          </cell>
          <cell r="W91">
            <v>30758.548387096773</v>
          </cell>
          <cell r="X91">
            <v>1193815</v>
          </cell>
          <cell r="Y91">
            <v>39793.833333333328</v>
          </cell>
          <cell r="Z91">
            <v>1284916.5528017096</v>
          </cell>
          <cell r="AA91">
            <v>41448.921058119668</v>
          </cell>
          <cell r="AB91">
            <v>16950149.293963447</v>
          </cell>
          <cell r="AC91">
            <v>46438.765188940954</v>
          </cell>
        </row>
      </sheetData>
      <sheetData sheetId="56"/>
      <sheetData sheetId="57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2004"/>
      <sheetName val="IUE PERIODO ABR-MAR"/>
      <sheetName val="Proyección 2006"/>
      <sheetName val="28421"/>
      <sheetName val="Comparación 3058 vs 1689"/>
      <sheetName val="Analisis 1689 vs 3058"/>
      <sheetName val="cuadro 7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C-TR-1"/>
      <sheetName val="CRC-TR-2"/>
      <sheetName val="VGD"/>
      <sheetName val="SRQ"/>
      <sheetName val="Crco-VHM"/>
      <sheetName val="VHM"/>
      <sheetName val="HSR"/>
      <sheetName val="Bulo_Bulo"/>
      <sheetName val="BATERIA"/>
      <sheetName val="STOCK-CRCO-VHERM"/>
      <sheetName val="SCADA-EFM"/>
      <sheetName val="Data-Logger"/>
      <sheetName val="Dif-EFM-Logger"/>
      <sheetName val="VGD-1"/>
      <sheetName val="VGD -2"/>
      <sheetName val="CRC-1"/>
      <sheetName val="CRC-2"/>
      <sheetName val="CRC-VHM"/>
      <sheetName val="VHM-CRC"/>
      <sheetName val="CONSTANT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LP"/>
      <sheetName val="RevJul"/>
      <sheetName val="AyuMemRevJul"/>
      <sheetName val="RevAgo"/>
      <sheetName val="Rev Sep"/>
      <sheetName val="LP Seg"/>
      <sheetName val="AyuMemRevSep"/>
      <sheetName val="Rev Nov"/>
      <sheetName val="Dossier 2006 M (RevNov)"/>
      <sheetName val="AyuMemRevNov"/>
      <sheetName val="Bonos RevEje DEF"/>
      <sheetName val="Retroactivos"/>
      <sheetName val="OEC"/>
      <sheetName val="Eje06"/>
      <sheetName val="DIF"/>
      <sheetName val="DIF Prog"/>
      <sheetName val="Sit 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"/>
      <sheetName val="34"/>
      <sheetName val="56"/>
      <sheetName val="78"/>
      <sheetName val="910"/>
      <sheetName val="1112"/>
      <sheetName val="1314"/>
      <sheetName val="1516"/>
      <sheetName val="1718"/>
      <sheetName val="1920"/>
      <sheetName val="2122"/>
      <sheetName val="2324"/>
      <sheetName val="2526"/>
      <sheetName val="2728"/>
      <sheetName val="2930"/>
      <sheetName val="31"/>
      <sheetName val="RES"/>
      <sheetName val="DEP"/>
      <sheetName val="A"/>
      <sheetName val="AN"/>
      <sheetName val="C"/>
      <sheetName val="CH"/>
      <sheetName val="V"/>
      <sheetName val="Vi"/>
      <sheetName val="M"/>
      <sheetName val="MX"/>
      <sheetName val="Pe"/>
      <sheetName val="Per"/>
      <sheetName val="PL"/>
      <sheetName val="Plu"/>
      <sheetName val="DW"/>
      <sheetName val="Don"/>
      <sheetName val="Te"/>
      <sheetName val="Tes"/>
      <sheetName val="RT"/>
      <sheetName val="RTB"/>
      <sheetName val="LQ"/>
      <sheetName val="GS"/>
      <sheetName val="GC"/>
      <sheetName val="GD"/>
      <sheetName val="VM"/>
      <sheetName val="EC"/>
      <sheetName val="EE"/>
      <sheetName val="EGL"/>
      <sheetName val="EL"/>
      <sheetName val="EP"/>
      <sheetName val="EPG"/>
      <sheetName val="EQ"/>
      <sheetName val="ERP"/>
      <sheetName val="EW"/>
      <sheetName val="GE"/>
      <sheetName val="DPG"/>
      <sheetName val="EMPRESAS TOTAL GAS (%)"/>
      <sheetName val="EMPRESAS_TOTAL_GAS_(%)"/>
      <sheetName val="EMPRESAS_TOTAL_GAS_(%)1"/>
      <sheetName val="EMPRESAS_TOTAL_GAS_(%)2"/>
      <sheetName val="DBase PDC 02"/>
      <sheetName val="EMPRESAS_TOTAL_GAS_(%)3"/>
      <sheetName val="EMPRESAS_TOTAL_GAS_(%)4"/>
      <sheetName val="DBase_PDC_02"/>
      <sheetName val="EG"/>
      <sheetName val="EMPRESAS_TOTAL_GAS_(%)5"/>
      <sheetName val="DBase_PDC_021"/>
      <sheetName val="JUL99"/>
      <sheetName val="PAG-28"/>
      <sheetName val="Fixed and Variable Expenses"/>
      <sheetName val="pape-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D1" t="str">
            <v>YACIMIENTOS PETROLIFEROS FISCALES BOLIVIANOS</v>
          </cell>
          <cell r="AK1">
            <v>4</v>
          </cell>
        </row>
        <row r="2">
          <cell r="AD2" t="str">
            <v>INFORME OPERATIVO PROMEDIO DIA DE PRODUCCION NACIONAL</v>
          </cell>
        </row>
        <row r="3">
          <cell r="AD3" t="str">
            <v>J U L I O     D E   1 9 9 9</v>
          </cell>
        </row>
        <row r="5">
          <cell r="X5" t="str">
            <v>L I Q U I D O S  EN BBLS</v>
          </cell>
          <cell r="AD5" t="str">
            <v>G A S    EN    MPC</v>
          </cell>
        </row>
        <row r="6">
          <cell r="X6" t="str">
            <v>PRO-</v>
          </cell>
          <cell r="Y6" t="str">
            <v>PET.</v>
          </cell>
          <cell r="Z6" t="str">
            <v>DENS.</v>
          </cell>
          <cell r="AA6" t="str">
            <v>GASO-</v>
          </cell>
          <cell r="AB6" t="str">
            <v>AGUA</v>
          </cell>
          <cell r="AC6" t="str">
            <v>PET.</v>
          </cell>
          <cell r="AD6" t="str">
            <v>PRO-</v>
          </cell>
          <cell r="AE6" t="str">
            <v>INYEC-</v>
          </cell>
          <cell r="AF6" t="str">
            <v xml:space="preserve">ENT. </v>
          </cell>
          <cell r="AG6" t="str">
            <v>ENT.</v>
          </cell>
          <cell r="AH6" t="str">
            <v>LICUA-</v>
          </cell>
          <cell r="AI6" t="str">
            <v>GLP</v>
          </cell>
          <cell r="AJ6" t="str">
            <v>COM-</v>
          </cell>
          <cell r="AK6" t="str">
            <v>RESI-</v>
          </cell>
          <cell r="AL6" t="str">
            <v>QUEMA-</v>
          </cell>
        </row>
        <row r="7">
          <cell r="X7" t="str">
            <v>DUC.</v>
          </cell>
          <cell r="Y7" t="str">
            <v>COND.</v>
          </cell>
          <cell r="Z7" t="str">
            <v>(º API)</v>
          </cell>
          <cell r="AA7" t="str">
            <v>LINA</v>
          </cell>
          <cell r="AC7" t="str">
            <v>ENT.</v>
          </cell>
          <cell r="AD7" t="str">
            <v>DUC.</v>
          </cell>
          <cell r="AE7" t="str">
            <v>CION</v>
          </cell>
          <cell r="AF7" t="str">
            <v>GASOD.</v>
          </cell>
          <cell r="AG7" t="str">
            <v>PROC.</v>
          </cell>
          <cell r="AH7" t="str">
            <v>BLES</v>
          </cell>
          <cell r="AI7" t="str">
            <v>MC</v>
          </cell>
          <cell r="AJ7" t="str">
            <v>BUST.</v>
          </cell>
          <cell r="AK7" t="str">
            <v>DUAL</v>
          </cell>
          <cell r="AL7" t="str">
            <v>DO</v>
          </cell>
        </row>
        <row r="9">
          <cell r="U9" t="str">
            <v>ANDINA S.A.</v>
          </cell>
        </row>
        <row r="10">
          <cell r="U10" t="str">
            <v>ARN</v>
          </cell>
          <cell r="V10" t="str">
            <v>ARROYO NEGRO</v>
          </cell>
          <cell r="W10" t="str">
            <v>N</v>
          </cell>
          <cell r="X10">
            <v>27.387096774193548</v>
          </cell>
          <cell r="Y10">
            <v>27.387096774193548</v>
          </cell>
          <cell r="Z10">
            <v>43.274999999999999</v>
          </cell>
          <cell r="AC10">
            <v>27.387096774193548</v>
          </cell>
          <cell r="AD10">
            <v>0</v>
          </cell>
          <cell r="AL10">
            <v>0</v>
          </cell>
        </row>
        <row r="11">
          <cell r="U11" t="str">
            <v>CAM</v>
          </cell>
          <cell r="V11" t="str">
            <v>CAMIRI</v>
          </cell>
          <cell r="W11" t="str">
            <v>N</v>
          </cell>
          <cell r="X11">
            <v>258</v>
          </cell>
          <cell r="Y11">
            <v>258</v>
          </cell>
          <cell r="Z11">
            <v>51.906451612903233</v>
          </cell>
          <cell r="AB11">
            <v>15.387096774193548</v>
          </cell>
          <cell r="AC11">
            <v>231.35483870967741</v>
          </cell>
          <cell r="AD11">
            <v>577.51612903225805</v>
          </cell>
          <cell r="AJ11">
            <v>300</v>
          </cell>
          <cell r="AL11">
            <v>277.51612903225805</v>
          </cell>
        </row>
        <row r="12">
          <cell r="U12" t="str">
            <v>CCB</v>
          </cell>
          <cell r="V12" t="str">
            <v>CASCABEL</v>
          </cell>
          <cell r="W12" t="str">
            <v>N</v>
          </cell>
          <cell r="AD12">
            <v>0</v>
          </cell>
          <cell r="AF12">
            <v>0</v>
          </cell>
          <cell r="AL12">
            <v>0</v>
          </cell>
        </row>
        <row r="13">
          <cell r="U13" t="str">
            <v>CBR</v>
          </cell>
          <cell r="V13" t="str">
            <v>COBRA</v>
          </cell>
          <cell r="W13" t="str">
            <v>N</v>
          </cell>
        </row>
        <row r="14">
          <cell r="U14" t="str">
            <v>GRY</v>
          </cell>
          <cell r="V14" t="str">
            <v>GUAIRUY</v>
          </cell>
          <cell r="W14" t="str">
            <v>N</v>
          </cell>
          <cell r="X14">
            <v>57.096774193548384</v>
          </cell>
          <cell r="Y14">
            <v>57.096774193548384</v>
          </cell>
          <cell r="Z14">
            <v>46.116129032258065</v>
          </cell>
          <cell r="AC14">
            <v>51.87096774193548</v>
          </cell>
          <cell r="AD14">
            <v>0</v>
          </cell>
        </row>
        <row r="15">
          <cell r="U15" t="str">
            <v>LPÑ</v>
          </cell>
          <cell r="V15" t="str">
            <v>LA PEÑA</v>
          </cell>
          <cell r="W15" t="str">
            <v>N</v>
          </cell>
          <cell r="X15">
            <v>619.74193548387098</v>
          </cell>
          <cell r="Y15">
            <v>619.74193548387098</v>
          </cell>
          <cell r="Z15">
            <v>45.312903225806444</v>
          </cell>
          <cell r="AB15">
            <v>1047.7741935483871</v>
          </cell>
          <cell r="AC15">
            <v>624.80645161290317</v>
          </cell>
          <cell r="AD15">
            <v>1349.2903225806451</v>
          </cell>
          <cell r="AJ15">
            <v>252.32258064516128</v>
          </cell>
          <cell r="AL15">
            <v>1096.9677419354839</v>
          </cell>
        </row>
        <row r="16">
          <cell r="U16" t="str">
            <v>PTJ</v>
          </cell>
          <cell r="V16" t="str">
            <v xml:space="preserve">PATUJU </v>
          </cell>
          <cell r="W16" t="str">
            <v>N</v>
          </cell>
          <cell r="X16">
            <v>70.032258064516128</v>
          </cell>
          <cell r="Y16">
            <v>70.032258064516128</v>
          </cell>
          <cell r="Z16">
            <v>60.406451612903226</v>
          </cell>
          <cell r="AB16">
            <v>2.4838709677419355</v>
          </cell>
          <cell r="AC16">
            <v>70.032258064516128</v>
          </cell>
          <cell r="AD16">
            <v>5166.7741935483873</v>
          </cell>
          <cell r="AF16">
            <v>5166.7741935483873</v>
          </cell>
        </row>
        <row r="17">
          <cell r="U17" t="str">
            <v>RGD</v>
          </cell>
          <cell r="V17" t="str">
            <v>RIO GRANDE</v>
          </cell>
          <cell r="W17" t="str">
            <v>E</v>
          </cell>
          <cell r="X17">
            <v>1348.3870967741937</v>
          </cell>
          <cell r="Y17">
            <v>1057.8709677419354</v>
          </cell>
          <cell r="Z17">
            <v>63.477419354838716</v>
          </cell>
          <cell r="AA17">
            <v>290.51612903225805</v>
          </cell>
          <cell r="AB17">
            <v>855.77419354838707</v>
          </cell>
          <cell r="AC17">
            <v>1348.516129032258</v>
          </cell>
          <cell r="AD17">
            <v>57470.967741935485</v>
          </cell>
          <cell r="AE17">
            <v>21748.387096774193</v>
          </cell>
          <cell r="AF17">
            <v>32477.419354838708</v>
          </cell>
          <cell r="AG17">
            <v>57470.967741935485</v>
          </cell>
          <cell r="AH17">
            <v>1945.1612903225807</v>
          </cell>
          <cell r="AI17">
            <v>151.2741935483871</v>
          </cell>
          <cell r="AJ17">
            <v>1300</v>
          </cell>
          <cell r="AK17">
            <v>54225.806451612902</v>
          </cell>
          <cell r="AL17">
            <v>0</v>
          </cell>
        </row>
        <row r="18">
          <cell r="U18" t="str">
            <v>RGD</v>
          </cell>
          <cell r="V18" t="str">
            <v>PLANTA</v>
          </cell>
          <cell r="W18" t="str">
            <v>E</v>
          </cell>
          <cell r="AA18">
            <v>882.38709677419354</v>
          </cell>
          <cell r="AG18">
            <v>163848.38709677418</v>
          </cell>
          <cell r="AH18">
            <v>5570.9677419354839</v>
          </cell>
          <cell r="AI18">
            <v>457.75180645161299</v>
          </cell>
          <cell r="AJ18">
            <v>3680.6451612903224</v>
          </cell>
          <cell r="AK18">
            <v>154283.87096774194</v>
          </cell>
        </row>
        <row r="19">
          <cell r="U19" t="str">
            <v>SIR</v>
          </cell>
          <cell r="V19" t="str">
            <v>SIRARI</v>
          </cell>
          <cell r="W19" t="str">
            <v>E</v>
          </cell>
          <cell r="X19">
            <v>1312.3225806451612</v>
          </cell>
          <cell r="Y19">
            <v>1195.7096774193549</v>
          </cell>
          <cell r="Z19">
            <v>66.409677419354836</v>
          </cell>
          <cell r="AB19">
            <v>139.32258064516128</v>
          </cell>
          <cell r="AC19">
            <v>1309</v>
          </cell>
          <cell r="AD19">
            <v>55794.129032258068</v>
          </cell>
          <cell r="AE19">
            <v>33878.161290322583</v>
          </cell>
          <cell r="AF19">
            <v>20578.064516129034</v>
          </cell>
          <cell r="AH19">
            <v>125.41935483870968</v>
          </cell>
          <cell r="AJ19">
            <v>713.93548387096769</v>
          </cell>
          <cell r="AL19">
            <v>498.54838709677421</v>
          </cell>
        </row>
        <row r="20">
          <cell r="U20" t="str">
            <v>SIR</v>
          </cell>
          <cell r="V20" t="str">
            <v>PLANTA</v>
          </cell>
          <cell r="W20" t="str">
            <v>E</v>
          </cell>
          <cell r="AA20">
            <v>116.61290322580645</v>
          </cell>
          <cell r="AG20">
            <v>60148.354838709674</v>
          </cell>
          <cell r="AH20">
            <v>125.41935483870968</v>
          </cell>
          <cell r="AJ20">
            <v>0</v>
          </cell>
          <cell r="AK20">
            <v>60022.93548387097</v>
          </cell>
          <cell r="AL20">
            <v>0</v>
          </cell>
        </row>
        <row r="21">
          <cell r="U21" t="str">
            <v>TDY</v>
          </cell>
          <cell r="V21" t="str">
            <v>TUNDY</v>
          </cell>
          <cell r="W21" t="str">
            <v>N</v>
          </cell>
          <cell r="X21">
            <v>868.19354838709683</v>
          </cell>
          <cell r="Y21">
            <v>868.19354838709683</v>
          </cell>
          <cell r="Z21">
            <v>46.561290322580639</v>
          </cell>
          <cell r="AB21">
            <v>1351.8064516129032</v>
          </cell>
          <cell r="AC21">
            <v>870.22580645161293</v>
          </cell>
          <cell r="AD21">
            <v>1087.0967741935483</v>
          </cell>
          <cell r="AJ21">
            <v>49.548387096774192</v>
          </cell>
          <cell r="AL21">
            <v>1037.5483870967741</v>
          </cell>
        </row>
        <row r="22">
          <cell r="U22" t="str">
            <v>VBR</v>
          </cell>
          <cell r="V22" t="str">
            <v>VIBORA</v>
          </cell>
          <cell r="W22" t="str">
            <v>E</v>
          </cell>
          <cell r="X22">
            <v>3340.0645161290322</v>
          </cell>
          <cell r="Y22">
            <v>3253.6451612903224</v>
          </cell>
          <cell r="Z22">
            <v>61.609677419354831</v>
          </cell>
          <cell r="AB22">
            <v>1089.2903225806451</v>
          </cell>
          <cell r="AC22">
            <v>3358.0645161290322</v>
          </cell>
          <cell r="AD22">
            <v>68864.193548387091</v>
          </cell>
          <cell r="AE22">
            <v>39265.548387096773</v>
          </cell>
          <cell r="AF22">
            <v>27147.290322580644</v>
          </cell>
          <cell r="AH22">
            <v>107.87096774193549</v>
          </cell>
          <cell r="AJ22">
            <v>1269.0645161290322</v>
          </cell>
          <cell r="AL22">
            <v>1074.4193548387098</v>
          </cell>
        </row>
        <row r="23">
          <cell r="U23" t="str">
            <v>VBR</v>
          </cell>
          <cell r="V23" t="str">
            <v>PLANTA</v>
          </cell>
          <cell r="W23" t="str">
            <v>E</v>
          </cell>
          <cell r="AA23">
            <v>86.41935483870968</v>
          </cell>
          <cell r="AG23">
            <v>32948.032258064515</v>
          </cell>
          <cell r="AH23">
            <v>107.87096774193549</v>
          </cell>
          <cell r="AJ23">
            <v>0</v>
          </cell>
          <cell r="AK23">
            <v>32840.161290322583</v>
          </cell>
          <cell r="AL23">
            <v>0</v>
          </cell>
        </row>
        <row r="24">
          <cell r="U24" t="str">
            <v>YPC</v>
          </cell>
          <cell r="V24" t="str">
            <v>YAPACANI</v>
          </cell>
          <cell r="W24" t="str">
            <v>E</v>
          </cell>
          <cell r="X24">
            <v>195.61290322580646</v>
          </cell>
          <cell r="Y24">
            <v>195.61290322580646</v>
          </cell>
          <cell r="Z24">
            <v>53.454838709677425</v>
          </cell>
          <cell r="AB24">
            <v>119.25806451612904</v>
          </cell>
          <cell r="AC24">
            <v>173.19354838709677</v>
          </cell>
          <cell r="AD24">
            <v>13839.387096774193</v>
          </cell>
          <cell r="AF24">
            <v>13220.483870967742</v>
          </cell>
          <cell r="AJ24">
            <v>172.06451612903226</v>
          </cell>
          <cell r="AL24">
            <v>446.83870967741933</v>
          </cell>
        </row>
        <row r="25">
          <cell r="U25" t="str">
            <v>TOTAL ANDINA</v>
          </cell>
          <cell r="X25">
            <v>8096.8387096774195</v>
          </cell>
          <cell r="Y25">
            <v>7603.2903225806449</v>
          </cell>
          <cell r="AA25">
            <v>493.54838709677421</v>
          </cell>
          <cell r="AB25">
            <v>4621.0967741935483</v>
          </cell>
          <cell r="AC25">
            <v>8064.4516129032254</v>
          </cell>
          <cell r="AD25">
            <v>204149.35483870967</v>
          </cell>
          <cell r="AE25">
            <v>94892.096774193546</v>
          </cell>
          <cell r="AF25">
            <v>98590.032258064515</v>
          </cell>
          <cell r="AH25">
            <v>2178.4516129032259</v>
          </cell>
          <cell r="AI25">
            <v>457.75180645161299</v>
          </cell>
          <cell r="AJ25">
            <v>4056.9354838709678</v>
          </cell>
          <cell r="AL25">
            <v>4431.8387096774195</v>
          </cell>
        </row>
        <row r="26">
          <cell r="U26" t="str">
            <v>CHACO S.A.</v>
          </cell>
        </row>
        <row r="28">
          <cell r="U28" t="str">
            <v>CRC</v>
          </cell>
          <cell r="V28" t="str">
            <v>CARRASCO</v>
          </cell>
          <cell r="W28" t="str">
            <v>E</v>
          </cell>
          <cell r="X28">
            <v>2458.8387096774195</v>
          </cell>
          <cell r="Y28">
            <v>2098.516129032258</v>
          </cell>
          <cell r="Z28">
            <v>61.319677419354832</v>
          </cell>
          <cell r="AB28">
            <v>1006.3548387096774</v>
          </cell>
          <cell r="AC28">
            <v>2469.516129032258</v>
          </cell>
          <cell r="AD28">
            <v>41736.387096774197</v>
          </cell>
          <cell r="AF28">
            <v>36760.354838709674</v>
          </cell>
          <cell r="AH28">
            <v>2064.7096774193546</v>
          </cell>
          <cell r="AJ28">
            <v>1265.0645161290322</v>
          </cell>
          <cell r="AL28">
            <v>1646.258064516129</v>
          </cell>
        </row>
        <row r="29">
          <cell r="U29" t="str">
            <v>CRC</v>
          </cell>
          <cell r="V29" t="str">
            <v>PLANTA</v>
          </cell>
          <cell r="W29" t="str">
            <v>E</v>
          </cell>
          <cell r="AA29">
            <v>360.32258064516128</v>
          </cell>
          <cell r="AG29">
            <v>40311.516129032258</v>
          </cell>
          <cell r="AH29">
            <v>2064.7096774193546</v>
          </cell>
          <cell r="AI29">
            <v>178.9470967741936</v>
          </cell>
          <cell r="AJ29">
            <v>1265.0645161290322</v>
          </cell>
          <cell r="AK29">
            <v>36760.354838709674</v>
          </cell>
          <cell r="AL29">
            <v>221.80645161290323</v>
          </cell>
        </row>
        <row r="30">
          <cell r="U30" t="str">
            <v>CRC-4</v>
          </cell>
          <cell r="V30" t="str">
            <v>CARRASCO-4</v>
          </cell>
          <cell r="W30" t="str">
            <v>N</v>
          </cell>
          <cell r="X30">
            <v>258.51612903225805</v>
          </cell>
          <cell r="Y30">
            <v>252.45161290322579</v>
          </cell>
          <cell r="Z30">
            <v>58.19032258064518</v>
          </cell>
          <cell r="AA30">
            <v>6.064516129032258</v>
          </cell>
          <cell r="AB30">
            <v>2.6451612903225805</v>
          </cell>
          <cell r="AC30">
            <v>252.45161290322579</v>
          </cell>
          <cell r="AD30">
            <v>722.51612903225805</v>
          </cell>
          <cell r="AF30">
            <v>636.87096774193549</v>
          </cell>
          <cell r="AG30">
            <v>695.64516129032256</v>
          </cell>
          <cell r="AH30">
            <v>36.193548387096776</v>
          </cell>
          <cell r="AI30">
            <v>6.2112903225806448</v>
          </cell>
          <cell r="AJ30">
            <v>22.161290322580644</v>
          </cell>
          <cell r="AK30">
            <v>636.87096774193549</v>
          </cell>
          <cell r="AL30">
            <v>27.29032258064516</v>
          </cell>
        </row>
        <row r="31">
          <cell r="U31" t="str">
            <v>HSR</v>
          </cell>
          <cell r="V31" t="str">
            <v>H.SUAREZ R.</v>
          </cell>
          <cell r="W31" t="str">
            <v>N</v>
          </cell>
          <cell r="X31">
            <v>83.903225806451616</v>
          </cell>
          <cell r="Y31">
            <v>83.903225806451616</v>
          </cell>
          <cell r="Z31">
            <v>34.316129032258061</v>
          </cell>
          <cell r="AB31">
            <v>165.51612903225808</v>
          </cell>
          <cell r="AC31">
            <v>83</v>
          </cell>
          <cell r="AD31">
            <v>240.96774193548387</v>
          </cell>
          <cell r="AJ31">
            <v>32.677419354838712</v>
          </cell>
          <cell r="AL31">
            <v>208.29032258064515</v>
          </cell>
        </row>
        <row r="32">
          <cell r="U32" t="str">
            <v>KTR</v>
          </cell>
          <cell r="V32" t="str">
            <v>KATARI</v>
          </cell>
          <cell r="W32" t="str">
            <v>N</v>
          </cell>
          <cell r="X32">
            <v>0</v>
          </cell>
          <cell r="AD32">
            <v>0</v>
          </cell>
        </row>
        <row r="33">
          <cell r="U33" t="str">
            <v>LCS</v>
          </cell>
          <cell r="V33" t="str">
            <v>LOS CUSIS</v>
          </cell>
          <cell r="W33" t="str">
            <v>N</v>
          </cell>
          <cell r="X33">
            <v>887.38709677419354</v>
          </cell>
          <cell r="Y33">
            <v>887.38709677419354</v>
          </cell>
          <cell r="Z33">
            <v>34.861290322580636</v>
          </cell>
          <cell r="AB33">
            <v>81.548387096774192</v>
          </cell>
          <cell r="AC33">
            <v>885.38709677419354</v>
          </cell>
          <cell r="AD33">
            <v>531.61290322580646</v>
          </cell>
          <cell r="AJ33">
            <v>36.645161290322584</v>
          </cell>
          <cell r="AL33">
            <v>494.96774193548384</v>
          </cell>
        </row>
        <row r="34">
          <cell r="U34" t="str">
            <v>MCT</v>
          </cell>
          <cell r="V34" t="str">
            <v>MONTECRISTO</v>
          </cell>
          <cell r="W34" t="str">
            <v>N</v>
          </cell>
          <cell r="X34">
            <v>21.193548387096776</v>
          </cell>
          <cell r="Y34">
            <v>21.193548387096776</v>
          </cell>
          <cell r="Z34">
            <v>50.061290322580653</v>
          </cell>
          <cell r="AB34">
            <v>0</v>
          </cell>
          <cell r="AC34">
            <v>19.35483870967742</v>
          </cell>
          <cell r="AD34">
            <v>286.61290322580646</v>
          </cell>
          <cell r="AL34">
            <v>286.61290322580646</v>
          </cell>
        </row>
        <row r="35">
          <cell r="U35" t="str">
            <v>PJS</v>
          </cell>
          <cell r="V35" t="str">
            <v>PATUJUSAL</v>
          </cell>
          <cell r="W35" t="str">
            <v>N</v>
          </cell>
          <cell r="X35">
            <v>1910.6774193548388</v>
          </cell>
          <cell r="Y35">
            <v>1910.6774193548388</v>
          </cell>
          <cell r="Z35">
            <v>34.4258064516129</v>
          </cell>
          <cell r="AB35">
            <v>337.96774193548384</v>
          </cell>
          <cell r="AC35">
            <v>1896.0967741935483</v>
          </cell>
          <cell r="AD35">
            <v>1240.0322580645161</v>
          </cell>
          <cell r="AJ35">
            <v>59.354838709677416</v>
          </cell>
          <cell r="AL35">
            <v>1180.6774193548388</v>
          </cell>
        </row>
        <row r="36">
          <cell r="U36" t="str">
            <v>SNQ</v>
          </cell>
          <cell r="V36" t="str">
            <v>SAN ROQUE</v>
          </cell>
          <cell r="W36" t="str">
            <v>N</v>
          </cell>
          <cell r="X36">
            <v>519.45161290322585</v>
          </cell>
          <cell r="Y36">
            <v>394.67741935483872</v>
          </cell>
          <cell r="Z36">
            <v>71</v>
          </cell>
          <cell r="AB36">
            <v>225.2258064516129</v>
          </cell>
          <cell r="AC36">
            <v>571.9677419354839</v>
          </cell>
          <cell r="AD36">
            <v>20766.516129032258</v>
          </cell>
          <cell r="AF36">
            <v>20294.580645161292</v>
          </cell>
          <cell r="AH36">
            <v>173.41935483870967</v>
          </cell>
          <cell r="AJ36">
            <v>259.67741935483872</v>
          </cell>
          <cell r="AL36">
            <v>38.838709677419352</v>
          </cell>
        </row>
        <row r="37">
          <cell r="U37" t="str">
            <v>SNQ</v>
          </cell>
          <cell r="V37" t="str">
            <v>PLANTA</v>
          </cell>
          <cell r="W37" t="str">
            <v>N</v>
          </cell>
          <cell r="AA37">
            <v>124.7741935483871</v>
          </cell>
          <cell r="AG37">
            <v>20759.290322580644</v>
          </cell>
          <cell r="AH37">
            <v>173.41935483870967</v>
          </cell>
          <cell r="AJ37">
            <v>259.67741935483872</v>
          </cell>
          <cell r="AK37">
            <v>20294.580645161292</v>
          </cell>
        </row>
        <row r="38">
          <cell r="U38" t="str">
            <v>VGR</v>
          </cell>
          <cell r="V38" t="str">
            <v>VUELTA GRANDE</v>
          </cell>
          <cell r="W38" t="str">
            <v>E</v>
          </cell>
          <cell r="X38">
            <v>2083.7419354838707</v>
          </cell>
          <cell r="Y38">
            <v>1242.9677419354839</v>
          </cell>
          <cell r="Z38">
            <v>68.843870967741921</v>
          </cell>
          <cell r="AB38">
            <v>176.41935483870967</v>
          </cell>
          <cell r="AC38">
            <v>2253.4193548387098</v>
          </cell>
          <cell r="AD38">
            <v>91766.322580645166</v>
          </cell>
          <cell r="AE38">
            <v>45126.645161290326</v>
          </cell>
          <cell r="AF38">
            <v>39356.290322580644</v>
          </cell>
          <cell r="AH38">
            <v>3852.3548387096776</v>
          </cell>
          <cell r="AJ38">
            <v>2994</v>
          </cell>
          <cell r="AL38">
            <v>437.03225806451616</v>
          </cell>
        </row>
        <row r="39">
          <cell r="U39" t="str">
            <v>VGR</v>
          </cell>
          <cell r="V39" t="str">
            <v>PLANTA</v>
          </cell>
          <cell r="W39" t="str">
            <v>E</v>
          </cell>
          <cell r="AA39">
            <v>840.77419354838707</v>
          </cell>
          <cell r="AG39">
            <v>91749.548387096773</v>
          </cell>
          <cell r="AH39">
            <v>3852.3548387096776</v>
          </cell>
          <cell r="AI39">
            <v>307.67451612903227</v>
          </cell>
          <cell r="AJ39">
            <v>2994</v>
          </cell>
          <cell r="AK39">
            <v>39356.290322580644</v>
          </cell>
          <cell r="AL39">
            <v>437.03225806451616</v>
          </cell>
        </row>
        <row r="40">
          <cell r="U40" t="str">
            <v>TOTAL CHACO</v>
          </cell>
          <cell r="X40">
            <v>8223.7096774193542</v>
          </cell>
          <cell r="Y40">
            <v>6891.7741935483873</v>
          </cell>
          <cell r="AA40">
            <v>1331.9354838709678</v>
          </cell>
          <cell r="AB40">
            <v>1995.6774193548388</v>
          </cell>
          <cell r="AC40">
            <v>8431.1935483870966</v>
          </cell>
          <cell r="AD40">
            <v>157290.96774193548</v>
          </cell>
          <cell r="AE40">
            <v>45126.645161290326</v>
          </cell>
          <cell r="AF40">
            <v>97048.096774193546</v>
          </cell>
          <cell r="AH40">
            <v>6126.677419354839</v>
          </cell>
          <cell r="AI40">
            <v>492.83290322580649</v>
          </cell>
          <cell r="AJ40">
            <v>4669.5806451612907</v>
          </cell>
          <cell r="AL40">
            <v>4319.9677419354839</v>
          </cell>
        </row>
        <row r="41">
          <cell r="U41" t="str">
            <v xml:space="preserve">  VINTAGE PETROLEUM BOLIVIANA  LTD.</v>
          </cell>
        </row>
        <row r="42">
          <cell r="U42" t="str">
            <v>CHS</v>
          </cell>
          <cell r="V42" t="str">
            <v>CHACO SUR</v>
          </cell>
          <cell r="W42" t="str">
            <v>N</v>
          </cell>
          <cell r="X42">
            <v>281.67741935483872</v>
          </cell>
          <cell r="Y42">
            <v>252.2258064516129</v>
          </cell>
          <cell r="Z42">
            <v>73.09032258064515</v>
          </cell>
          <cell r="AA42">
            <v>29.451612903225808</v>
          </cell>
          <cell r="AB42">
            <v>2.838709677419355</v>
          </cell>
          <cell r="AC42">
            <v>192.67741935483872</v>
          </cell>
          <cell r="AD42">
            <v>14986.483870967742</v>
          </cell>
          <cell r="AF42">
            <v>14617.741935483871</v>
          </cell>
          <cell r="AH42">
            <v>35.741935483870968</v>
          </cell>
          <cell r="AJ42">
            <v>333</v>
          </cell>
        </row>
        <row r="43">
          <cell r="U43" t="str">
            <v>NJL</v>
          </cell>
          <cell r="V43" t="str">
            <v>NARANJILLOS</v>
          </cell>
          <cell r="W43" t="str">
            <v>N</v>
          </cell>
          <cell r="X43">
            <v>27.838709677419356</v>
          </cell>
          <cell r="Y43">
            <v>27.838709677419356</v>
          </cell>
          <cell r="Z43">
            <v>2.0394540942928043</v>
          </cell>
          <cell r="AA43">
            <v>0</v>
          </cell>
          <cell r="AB43">
            <v>8.935483870967742</v>
          </cell>
          <cell r="AC43">
            <v>0</v>
          </cell>
          <cell r="AD43">
            <v>3989.3870967741937</v>
          </cell>
          <cell r="AE43">
            <v>0</v>
          </cell>
          <cell r="AF43">
            <v>3816.1612903225805</v>
          </cell>
          <cell r="AG43">
            <v>481.64516129032256</v>
          </cell>
          <cell r="AH43">
            <v>0</v>
          </cell>
          <cell r="AI43">
            <v>0</v>
          </cell>
          <cell r="AJ43">
            <v>132.32258064516128</v>
          </cell>
          <cell r="AK43">
            <v>0</v>
          </cell>
          <cell r="AL43">
            <v>40.903225806451616</v>
          </cell>
        </row>
        <row r="44">
          <cell r="U44" t="str">
            <v>ÑPC</v>
          </cell>
          <cell r="V44" t="str">
            <v>ÑUPUCO</v>
          </cell>
          <cell r="W44" t="str">
            <v>N</v>
          </cell>
          <cell r="X44">
            <v>271.67741935483872</v>
          </cell>
          <cell r="Y44">
            <v>241.83870967741936</v>
          </cell>
          <cell r="Z44">
            <v>73.09032258064515</v>
          </cell>
          <cell r="AA44">
            <v>29.838709677419356</v>
          </cell>
          <cell r="AB44">
            <v>11.258064516129032</v>
          </cell>
          <cell r="AC44">
            <v>157.09677419354838</v>
          </cell>
          <cell r="AD44">
            <v>15215.290322580646</v>
          </cell>
          <cell r="AF44">
            <v>14861.967741935483</v>
          </cell>
          <cell r="AH44">
            <v>35.161290322580648</v>
          </cell>
          <cell r="AJ44">
            <v>318.16129032258067</v>
          </cell>
          <cell r="AL44">
            <v>0</v>
          </cell>
        </row>
        <row r="45">
          <cell r="U45" t="str">
            <v>PVN</v>
          </cell>
          <cell r="V45" t="str">
            <v>PORVENIR</v>
          </cell>
          <cell r="W45" t="str">
            <v>E</v>
          </cell>
          <cell r="X45">
            <v>82.774193548387103</v>
          </cell>
          <cell r="Y45">
            <v>73.870967741935488</v>
          </cell>
          <cell r="Z45">
            <v>73.09032258064515</v>
          </cell>
          <cell r="AA45">
            <v>8.9032258064516121</v>
          </cell>
          <cell r="AB45">
            <v>9.67741935483871</v>
          </cell>
          <cell r="AC45">
            <v>51.548387096774192</v>
          </cell>
          <cell r="AD45">
            <v>3768.8064516129034</v>
          </cell>
          <cell r="AF45">
            <v>3625.7741935483873</v>
          </cell>
          <cell r="AH45">
            <v>8.9032258064516121</v>
          </cell>
          <cell r="AJ45">
            <v>99.354838709677423</v>
          </cell>
          <cell r="AL45">
            <v>34.774193548387096</v>
          </cell>
        </row>
        <row r="46">
          <cell r="U46" t="str">
            <v>TOTAL</v>
          </cell>
          <cell r="X46">
            <v>663.9677419354839</v>
          </cell>
          <cell r="Y46">
            <v>595.77419354838707</v>
          </cell>
          <cell r="AA46">
            <v>68.193548387096769</v>
          </cell>
          <cell r="AB46">
            <v>32.70967741935484</v>
          </cell>
          <cell r="AC46">
            <v>401.32258064516128</v>
          </cell>
          <cell r="AD46">
            <v>37959.967741935485</v>
          </cell>
          <cell r="AF46">
            <v>36921.645161290326</v>
          </cell>
          <cell r="AH46">
            <v>79.806451612903231</v>
          </cell>
          <cell r="AJ46">
            <v>882.83870967741939</v>
          </cell>
          <cell r="AL46">
            <v>75.677419354838705</v>
          </cell>
        </row>
        <row r="47">
          <cell r="U47" t="str">
            <v xml:space="preserve">  MAXUS BOLIVIA INC.</v>
          </cell>
        </row>
        <row r="48">
          <cell r="U48" t="str">
            <v>CBT</v>
          </cell>
          <cell r="V48" t="str">
            <v>CAMBEITI</v>
          </cell>
          <cell r="W48" t="str">
            <v>N</v>
          </cell>
          <cell r="X48">
            <v>67.677419354838705</v>
          </cell>
          <cell r="Y48">
            <v>67.677419354838705</v>
          </cell>
          <cell r="AB48">
            <v>5.5161290322580649</v>
          </cell>
          <cell r="AC48">
            <v>79.322580645161295</v>
          </cell>
          <cell r="AD48">
            <v>925.0322580645161</v>
          </cell>
          <cell r="AJ48">
            <v>221.12903225806451</v>
          </cell>
          <cell r="AL48">
            <v>703.90322580645159</v>
          </cell>
        </row>
        <row r="49">
          <cell r="U49" t="str">
            <v>MGD</v>
          </cell>
          <cell r="V49" t="str">
            <v>MONTEAGUDO</v>
          </cell>
          <cell r="W49" t="str">
            <v>N</v>
          </cell>
          <cell r="X49">
            <v>1212.3870967741937</v>
          </cell>
          <cell r="Y49">
            <v>1212.3870967741937</v>
          </cell>
          <cell r="AB49">
            <v>205.19354838709677</v>
          </cell>
          <cell r="AC49">
            <v>1155.7741935483871</v>
          </cell>
          <cell r="AD49">
            <v>6396.2258064516127</v>
          </cell>
          <cell r="AJ49">
            <v>567.74193548387098</v>
          </cell>
          <cell r="AL49">
            <v>5828.4838709677415</v>
          </cell>
        </row>
        <row r="50">
          <cell r="U50" t="str">
            <v>PLM</v>
          </cell>
          <cell r="V50" t="str">
            <v>PALOMA</v>
          </cell>
          <cell r="W50" t="str">
            <v>N</v>
          </cell>
          <cell r="X50">
            <v>7729.7419354838712</v>
          </cell>
          <cell r="Y50">
            <v>7468.5806451612907</v>
          </cell>
          <cell r="AA50">
            <v>261.16129032258067</v>
          </cell>
          <cell r="AB50">
            <v>251.16129032258064</v>
          </cell>
          <cell r="AC50">
            <v>7414.0322580645161</v>
          </cell>
          <cell r="AD50">
            <v>41946.032258064515</v>
          </cell>
          <cell r="AE50">
            <v>27174.580645161292</v>
          </cell>
          <cell r="AH50">
            <v>1034.3548387096773</v>
          </cell>
          <cell r="AI50">
            <v>201.62161290322578</v>
          </cell>
          <cell r="AJ50">
            <v>2184.0967741935483</v>
          </cell>
          <cell r="AL50">
            <v>11630.58064516129</v>
          </cell>
        </row>
        <row r="51">
          <cell r="U51" t="str">
            <v>SRB</v>
          </cell>
          <cell r="V51" t="str">
            <v>SURUBI</v>
          </cell>
          <cell r="W51" t="str">
            <v>E</v>
          </cell>
          <cell r="X51">
            <v>3304.2903225806454</v>
          </cell>
          <cell r="Y51">
            <v>3258.3225806451615</v>
          </cell>
          <cell r="AA51">
            <v>45.967741935483872</v>
          </cell>
          <cell r="AB51">
            <v>412.12903225806451</v>
          </cell>
          <cell r="AC51">
            <v>3245.8709677419356</v>
          </cell>
          <cell r="AD51">
            <v>4749.6451612903229</v>
          </cell>
          <cell r="AE51">
            <v>2611</v>
          </cell>
          <cell r="AH51">
            <v>99.741935483870961</v>
          </cell>
          <cell r="AI51">
            <v>39.013225806451601</v>
          </cell>
          <cell r="AJ51">
            <v>946.22580645161293</v>
          </cell>
          <cell r="AL51">
            <v>1028.7741935483871</v>
          </cell>
        </row>
        <row r="52">
          <cell r="U52" t="str">
            <v>SRB-BB</v>
          </cell>
          <cell r="V52" t="str">
            <v>BLOQUE BAJO</v>
          </cell>
          <cell r="W52" t="str">
            <v>N</v>
          </cell>
          <cell r="X52">
            <v>480.51612903225805</v>
          </cell>
          <cell r="Y52">
            <v>470.48387096774195</v>
          </cell>
          <cell r="AA52">
            <v>10.03225806451613</v>
          </cell>
          <cell r="AB52">
            <v>19.870967741935484</v>
          </cell>
          <cell r="AC52">
            <v>467.90322580645159</v>
          </cell>
          <cell r="AD52">
            <v>1028.9032258064517</v>
          </cell>
          <cell r="AE52">
            <v>564.41935483870964</v>
          </cell>
          <cell r="AH52">
            <v>22.225806451612904</v>
          </cell>
          <cell r="AI52">
            <v>7.716129032258066</v>
          </cell>
          <cell r="AJ52">
            <v>208.90322580645162</v>
          </cell>
          <cell r="AL52">
            <v>219.67741935483872</v>
          </cell>
        </row>
        <row r="53">
          <cell r="U53" t="str">
            <v>TOTAL</v>
          </cell>
          <cell r="X53">
            <v>12794.612903225807</v>
          </cell>
          <cell r="Y53">
            <v>12477.451612903225</v>
          </cell>
          <cell r="AA53">
            <v>317.16129032258067</v>
          </cell>
          <cell r="AB53">
            <v>893.87096774193549</v>
          </cell>
          <cell r="AC53">
            <v>12362.903225806451</v>
          </cell>
          <cell r="AD53">
            <v>55045.838709677417</v>
          </cell>
          <cell r="AE53">
            <v>30350</v>
          </cell>
          <cell r="AH53">
            <v>1156.3225806451612</v>
          </cell>
          <cell r="AI53">
            <v>248.35096774193545</v>
          </cell>
          <cell r="AJ53">
            <v>4128.0967741935483</v>
          </cell>
          <cell r="AL53">
            <v>19411.419354838708</v>
          </cell>
        </row>
        <row r="54">
          <cell r="U54" t="str">
            <v xml:space="preserve">  PEREZ COMPANC S.A.</v>
          </cell>
        </row>
        <row r="55">
          <cell r="U55" t="str">
            <v>CAR</v>
          </cell>
          <cell r="V55" t="str">
            <v>CARANDA</v>
          </cell>
          <cell r="W55" t="str">
            <v>E</v>
          </cell>
          <cell r="X55">
            <v>180.93548387096774</v>
          </cell>
          <cell r="Y55">
            <v>180.93548387096774</v>
          </cell>
          <cell r="Z55">
            <v>64.5</v>
          </cell>
          <cell r="AB55">
            <v>109.58064516129032</v>
          </cell>
          <cell r="AC55">
            <v>185.64516129032259</v>
          </cell>
          <cell r="AD55">
            <v>20070</v>
          </cell>
          <cell r="AF55">
            <v>18668.387096774193</v>
          </cell>
          <cell r="AG55">
            <v>19134.516129032258</v>
          </cell>
          <cell r="AH55">
            <v>460.64516129032256</v>
          </cell>
          <cell r="AJ55">
            <v>805.48387096774195</v>
          </cell>
          <cell r="AK55">
            <v>18668.387096774193</v>
          </cell>
          <cell r="AL55">
            <v>135.48387096774192</v>
          </cell>
        </row>
        <row r="56">
          <cell r="U56" t="str">
            <v>CLP</v>
          </cell>
          <cell r="V56" t="str">
            <v>COLPA</v>
          </cell>
          <cell r="W56" t="str">
            <v>E</v>
          </cell>
          <cell r="X56">
            <v>322.12903225806451</v>
          </cell>
          <cell r="Y56">
            <v>170.51612903225808</v>
          </cell>
          <cell r="Z56">
            <v>55.150000000000006</v>
          </cell>
          <cell r="AB56">
            <v>60</v>
          </cell>
          <cell r="AC56">
            <v>168.29032258064515</v>
          </cell>
          <cell r="AD56">
            <v>8454.5161290322576</v>
          </cell>
          <cell r="AF56">
            <v>7151.2903225806449</v>
          </cell>
          <cell r="AG56">
            <v>7490</v>
          </cell>
          <cell r="AH56">
            <v>187.09677419354838</v>
          </cell>
          <cell r="AJ56">
            <v>931.61290322580646</v>
          </cell>
          <cell r="AK56">
            <v>7151.2903225806449</v>
          </cell>
          <cell r="AL56">
            <v>184.51612903225808</v>
          </cell>
        </row>
        <row r="57">
          <cell r="U57" t="str">
            <v>CLP</v>
          </cell>
          <cell r="V57" t="str">
            <v>PLANTA</v>
          </cell>
          <cell r="W57" t="str">
            <v>E</v>
          </cell>
          <cell r="AA57">
            <v>151.61290322580646</v>
          </cell>
          <cell r="AG57">
            <v>26624.516129032258</v>
          </cell>
          <cell r="AH57">
            <v>647.74193548387098</v>
          </cell>
          <cell r="AI57">
            <v>46.291290322580643</v>
          </cell>
          <cell r="AK57">
            <v>25819.677419354837</v>
          </cell>
          <cell r="AL57">
            <v>122.25806451612904</v>
          </cell>
        </row>
        <row r="58">
          <cell r="U58" t="str">
            <v>TOTAL</v>
          </cell>
          <cell r="X58">
            <v>503.06451612903226</v>
          </cell>
          <cell r="Y58">
            <v>351.45161290322579</v>
          </cell>
          <cell r="AA58">
            <v>151.61290322580646</v>
          </cell>
          <cell r="AB58">
            <v>169.58064516129033</v>
          </cell>
          <cell r="AC58">
            <v>353.93548387096774</v>
          </cell>
          <cell r="AD58">
            <v>28524.516129032258</v>
          </cell>
          <cell r="AF58">
            <v>25819.677419354837</v>
          </cell>
          <cell r="AH58">
            <v>647.74193548387098</v>
          </cell>
          <cell r="AI58">
            <v>46.291290322580643</v>
          </cell>
          <cell r="AJ58">
            <v>1737.0967741935483</v>
          </cell>
          <cell r="AL58">
            <v>320</v>
          </cell>
        </row>
        <row r="59">
          <cell r="U59" t="str">
            <v xml:space="preserve">  PLUSPETROL BOLIVIA CORPORATION</v>
          </cell>
        </row>
        <row r="60">
          <cell r="U60" t="str">
            <v>BJO</v>
          </cell>
          <cell r="V60" t="str">
            <v>BERMEJO</v>
          </cell>
          <cell r="W60" t="str">
            <v>E</v>
          </cell>
          <cell r="X60">
            <v>43.729032258064514</v>
          </cell>
          <cell r="Y60">
            <v>43.729032258064514</v>
          </cell>
          <cell r="Z60">
            <v>25.23225806451612</v>
          </cell>
          <cell r="AB60">
            <v>386.19354838709688</v>
          </cell>
          <cell r="AC60">
            <v>71.49677419354839</v>
          </cell>
        </row>
        <row r="61">
          <cell r="U61" t="str">
            <v>BJO-44</v>
          </cell>
          <cell r="V61" t="str">
            <v>X 44</v>
          </cell>
          <cell r="W61" t="str">
            <v>E</v>
          </cell>
          <cell r="X61">
            <v>103.85161290322579</v>
          </cell>
          <cell r="Y61">
            <v>98.780645161290309</v>
          </cell>
          <cell r="Z61">
            <v>56.035483870967767</v>
          </cell>
          <cell r="AA61">
            <v>5.0709677419354833</v>
          </cell>
          <cell r="AB61">
            <v>1535.4838709677417</v>
          </cell>
          <cell r="AC61">
            <v>154.00322580645164</v>
          </cell>
          <cell r="AD61">
            <v>5312.4739677419357</v>
          </cell>
          <cell r="AF61">
            <v>5155.8684516129033</v>
          </cell>
          <cell r="AH61">
            <v>10.865870967741932</v>
          </cell>
          <cell r="AJ61">
            <v>118.40593548387098</v>
          </cell>
          <cell r="AL61">
            <v>27.333709677419357</v>
          </cell>
        </row>
        <row r="62">
          <cell r="U62" t="str">
            <v>TOR</v>
          </cell>
          <cell r="V62" t="str">
            <v>TORO</v>
          </cell>
          <cell r="W62" t="str">
            <v>E</v>
          </cell>
          <cell r="X62">
            <v>140.91935483870967</v>
          </cell>
          <cell r="Y62">
            <v>140.91935483870967</v>
          </cell>
          <cell r="Z62">
            <v>23.79999999999999</v>
          </cell>
          <cell r="AB62">
            <v>509.28709677419357</v>
          </cell>
          <cell r="AC62">
            <v>209.19677419354841</v>
          </cell>
        </row>
        <row r="63">
          <cell r="U63" t="str">
            <v>TOTAL</v>
          </cell>
          <cell r="X63">
            <v>288.5</v>
          </cell>
          <cell r="Y63">
            <v>283.42903225806447</v>
          </cell>
          <cell r="AA63">
            <v>5.0709677419354833</v>
          </cell>
          <cell r="AB63">
            <v>2430.9645161290323</v>
          </cell>
          <cell r="AC63">
            <v>434.69677419354838</v>
          </cell>
          <cell r="AD63">
            <v>5312.4739677419357</v>
          </cell>
          <cell r="AF63">
            <v>5155.8684516129033</v>
          </cell>
          <cell r="AH63">
            <v>10.865870967741932</v>
          </cell>
          <cell r="AJ63">
            <v>118.40593548387098</v>
          </cell>
          <cell r="AL63">
            <v>27.333709677419357</v>
          </cell>
        </row>
        <row r="64">
          <cell r="U64" t="str">
            <v xml:space="preserve">  DONG WON CORPORATION BOLIVIA</v>
          </cell>
        </row>
        <row r="65">
          <cell r="U65" t="str">
            <v>PMR</v>
          </cell>
          <cell r="V65" t="str">
            <v>PALMAR</v>
          </cell>
          <cell r="W65" t="str">
            <v>E</v>
          </cell>
          <cell r="X65">
            <v>4.387096774193548</v>
          </cell>
          <cell r="Y65">
            <v>4.387096774193548</v>
          </cell>
          <cell r="Z65">
            <v>58.445161290322595</v>
          </cell>
          <cell r="AB65">
            <v>43.387096774193552</v>
          </cell>
          <cell r="AC65">
            <v>5.645161290322581</v>
          </cell>
          <cell r="AD65">
            <v>40.935483870967744</v>
          </cell>
          <cell r="AL65">
            <v>40.935483870967744</v>
          </cell>
        </row>
        <row r="66">
          <cell r="U66" t="str">
            <v>PMR-N</v>
          </cell>
          <cell r="V66" t="str">
            <v>PALMAR</v>
          </cell>
          <cell r="W66" t="str">
            <v>N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7.838709677419355</v>
          </cell>
          <cell r="AD66">
            <v>0</v>
          </cell>
          <cell r="AL66">
            <v>0</v>
          </cell>
        </row>
        <row r="67">
          <cell r="U67" t="str">
            <v>TOTAL</v>
          </cell>
          <cell r="X67">
            <v>4.387096774193548</v>
          </cell>
          <cell r="Y67">
            <v>4.387096774193548</v>
          </cell>
          <cell r="AB67">
            <v>43.387096774193552</v>
          </cell>
          <cell r="AC67">
            <v>13.483870967741936</v>
          </cell>
          <cell r="AD67">
            <v>40.935483870967744</v>
          </cell>
          <cell r="AL67">
            <v>40.935483870967744</v>
          </cell>
        </row>
        <row r="68">
          <cell r="U68" t="str">
            <v xml:space="preserve">  TESORO BOLIVIA PETROLEUM Co.</v>
          </cell>
        </row>
        <row r="69">
          <cell r="U69" t="str">
            <v>EDD</v>
          </cell>
          <cell r="V69" t="str">
            <v>ESCONDIDO</v>
          </cell>
          <cell r="W69" t="str">
            <v>E</v>
          </cell>
          <cell r="X69">
            <v>691.31834853925852</v>
          </cell>
          <cell r="Y69">
            <v>620.42254208764564</v>
          </cell>
          <cell r="Z69">
            <v>69.40645161290324</v>
          </cell>
          <cell r="AA69">
            <v>70.895806451612899</v>
          </cell>
          <cell r="AB69">
            <v>5.709677419354839</v>
          </cell>
          <cell r="AC69">
            <v>692.82322580645155</v>
          </cell>
          <cell r="AD69">
            <v>24952.290322580644</v>
          </cell>
          <cell r="AF69">
            <v>23325.806451612902</v>
          </cell>
          <cell r="AH69">
            <v>161.90322580645162</v>
          </cell>
          <cell r="AJ69">
            <v>170.2258064516129</v>
          </cell>
          <cell r="AL69">
            <v>1294.3548387096773</v>
          </cell>
        </row>
        <row r="70">
          <cell r="U70" t="str">
            <v>LVT</v>
          </cell>
          <cell r="V70" t="str">
            <v>LA VERTIENTE</v>
          </cell>
          <cell r="W70" t="str">
            <v>E</v>
          </cell>
          <cell r="X70">
            <v>400.99358694461239</v>
          </cell>
          <cell r="Y70">
            <v>353.46874823493499</v>
          </cell>
          <cell r="Z70">
            <v>69.40645161290324</v>
          </cell>
          <cell r="AA70">
            <v>47.52483870967739</v>
          </cell>
          <cell r="AB70">
            <v>178.16129032258064</v>
          </cell>
          <cell r="AC70">
            <v>402.89354838709681</v>
          </cell>
          <cell r="AD70">
            <v>14500.806451612903</v>
          </cell>
          <cell r="AF70">
            <v>13536.774193548386</v>
          </cell>
          <cell r="AH70">
            <v>99.774193548387103</v>
          </cell>
          <cell r="AJ70">
            <v>113.80645161290323</v>
          </cell>
          <cell r="AL70">
            <v>750.45161290322585</v>
          </cell>
        </row>
        <row r="71">
          <cell r="U71" t="str">
            <v>LSR</v>
          </cell>
          <cell r="V71" t="str">
            <v>LOS SURIS</v>
          </cell>
          <cell r="W71" t="str">
            <v>N</v>
          </cell>
          <cell r="X71">
            <v>0.52193548387096778</v>
          </cell>
          <cell r="AA71">
            <v>0.52193548387096778</v>
          </cell>
          <cell r="AD71">
            <v>369.90322580645159</v>
          </cell>
          <cell r="AF71">
            <v>330.83870967741933</v>
          </cell>
          <cell r="AH71">
            <v>2.129032258064516</v>
          </cell>
          <cell r="AJ71">
            <v>1.2903225806451613</v>
          </cell>
          <cell r="AL71">
            <v>35.645161290322584</v>
          </cell>
        </row>
        <row r="72">
          <cell r="U72" t="str">
            <v>TGT</v>
          </cell>
          <cell r="V72" t="str">
            <v>TAIGUATI</v>
          </cell>
          <cell r="W72" t="str">
            <v>E</v>
          </cell>
          <cell r="X72">
            <v>25.93870967741935</v>
          </cell>
          <cell r="Y72">
            <v>22.074838709677419</v>
          </cell>
          <cell r="Z72">
            <v>67</v>
          </cell>
          <cell r="AA72">
            <v>3.8638709677419349</v>
          </cell>
          <cell r="AB72">
            <v>64.322580645161295</v>
          </cell>
          <cell r="AC72">
            <v>21.232258064516131</v>
          </cell>
          <cell r="AD72">
            <v>1125.516129032258</v>
          </cell>
          <cell r="AF72">
            <v>1048.7741935483871</v>
          </cell>
          <cell r="AH72">
            <v>8.064516129032258</v>
          </cell>
          <cell r="AJ72">
            <v>9.258064516129032</v>
          </cell>
          <cell r="AL72">
            <v>59.41935483870968</v>
          </cell>
        </row>
        <row r="73">
          <cell r="U73" t="str">
            <v>TOTAL</v>
          </cell>
          <cell r="X73">
            <v>1118.7725806451613</v>
          </cell>
          <cell r="Y73">
            <v>995.96612903225798</v>
          </cell>
          <cell r="AA73">
            <v>122.8064516129032</v>
          </cell>
          <cell r="AB73">
            <v>248.19354838709677</v>
          </cell>
          <cell r="AC73">
            <v>1116.9490322580646</v>
          </cell>
          <cell r="AD73">
            <v>40948.516129032258</v>
          </cell>
          <cell r="AF73">
            <v>38242.193548387098</v>
          </cell>
          <cell r="AH73">
            <v>271.87096774193549</v>
          </cell>
          <cell r="AJ73">
            <v>294.58064516129031</v>
          </cell>
          <cell r="AL73">
            <v>2139.8709677419356</v>
          </cell>
        </row>
        <row r="74">
          <cell r="U74" t="str">
            <v xml:space="preserve">    RTB- GAMMA (CEE)</v>
          </cell>
        </row>
        <row r="75">
          <cell r="U75" t="str">
            <v>TTR</v>
          </cell>
          <cell r="V75" t="str">
            <v>TATARENDA</v>
          </cell>
          <cell r="W75" t="str">
            <v>N</v>
          </cell>
          <cell r="X75">
            <v>65.645161290322577</v>
          </cell>
          <cell r="Y75">
            <v>65.645161290322577</v>
          </cell>
          <cell r="AB75">
            <v>289.48387096774195</v>
          </cell>
          <cell r="AC75">
            <v>63.645161290322584</v>
          </cell>
          <cell r="AD75">
            <v>240.96774193548387</v>
          </cell>
          <cell r="AJ75">
            <v>38.967741935483872</v>
          </cell>
          <cell r="AL75">
            <v>202</v>
          </cell>
        </row>
        <row r="76">
          <cell r="U76" t="str">
            <v>TOTAL</v>
          </cell>
          <cell r="X76">
            <v>65.645161290322577</v>
          </cell>
          <cell r="Y76">
            <v>65.645161290322577</v>
          </cell>
          <cell r="AB76">
            <v>289.48387096774195</v>
          </cell>
          <cell r="AC76">
            <v>63.645161290322584</v>
          </cell>
          <cell r="AD76">
            <v>240.96774193548387</v>
          </cell>
          <cell r="AJ76">
            <v>38.967741935483872</v>
          </cell>
          <cell r="AL76">
            <v>202</v>
          </cell>
        </row>
        <row r="77">
          <cell r="U77" t="str">
            <v>TOTAL NACIONAL</v>
          </cell>
          <cell r="X77">
            <v>31759.498387096774</v>
          </cell>
          <cell r="Y77">
            <v>29269.169354838708</v>
          </cell>
          <cell r="AA77">
            <v>2490.3290322580642</v>
          </cell>
          <cell r="AB77">
            <v>10724.964516129034</v>
          </cell>
          <cell r="AC77">
            <v>31242.581290322581</v>
          </cell>
          <cell r="AD77">
            <v>529513.53848387091</v>
          </cell>
          <cell r="AE77">
            <v>170368.74193548388</v>
          </cell>
          <cell r="AF77">
            <v>301777.51361290325</v>
          </cell>
          <cell r="AH77">
            <v>10471.736838709678</v>
          </cell>
          <cell r="AI77">
            <v>1245.2269677419356</v>
          </cell>
          <cell r="AJ77">
            <v>15926.502709677419</v>
          </cell>
          <cell r="AL77">
            <v>30969.043387096772</v>
          </cell>
        </row>
        <row r="79">
          <cell r="U79" t="str">
            <v>cc  :</v>
          </cell>
          <cell r="V79" t="str">
            <v>VPNC - VPO - GPL(LPZ)</v>
          </cell>
        </row>
        <row r="80">
          <cell r="U80" t="str">
            <v>cc  :</v>
          </cell>
          <cell r="V80" t="str">
            <v>DGFC - GCXE - GCEG</v>
          </cell>
        </row>
      </sheetData>
      <sheetData sheetId="17" refreshError="1">
        <row r="1">
          <cell r="J1" t="str">
            <v>YACIMIENTOS PETROLIFEROS FISCALES BOLIVIANOS</v>
          </cell>
          <cell r="R1">
            <v>1</v>
          </cell>
        </row>
        <row r="2">
          <cell r="J2" t="str">
            <v>INFORME OPERATIVO MENSUAL DE PRODUCCION NACIONAL</v>
          </cell>
        </row>
        <row r="3">
          <cell r="J3" t="str">
            <v>J U L I O     D E   1 9 9 9</v>
          </cell>
        </row>
        <row r="5">
          <cell r="A5" t="str">
            <v>DEPARTAMENTOS      CAMPOS</v>
          </cell>
          <cell r="D5" t="str">
            <v>L I Q U I D O S  EN BBLS</v>
          </cell>
          <cell r="J5" t="str">
            <v>G A S    EN    MPC</v>
          </cell>
        </row>
        <row r="6">
          <cell r="D6" t="str">
            <v>PRO-</v>
          </cell>
          <cell r="E6" t="str">
            <v>PET.</v>
          </cell>
          <cell r="F6" t="str">
            <v>DENS.</v>
          </cell>
          <cell r="G6" t="str">
            <v>GASO-</v>
          </cell>
          <cell r="H6" t="str">
            <v>AGUA</v>
          </cell>
          <cell r="I6" t="str">
            <v>PET.</v>
          </cell>
          <cell r="J6" t="str">
            <v>PRO-</v>
          </cell>
          <cell r="K6" t="str">
            <v>INYEC-</v>
          </cell>
          <cell r="L6" t="str">
            <v xml:space="preserve">ENT. </v>
          </cell>
          <cell r="M6" t="str">
            <v>ENT.</v>
          </cell>
          <cell r="N6" t="str">
            <v>LICUA-</v>
          </cell>
          <cell r="O6" t="str">
            <v>GLP</v>
          </cell>
          <cell r="P6" t="str">
            <v>COM-</v>
          </cell>
          <cell r="Q6" t="str">
            <v>RESI-</v>
          </cell>
          <cell r="R6" t="str">
            <v>QUEMA-</v>
          </cell>
        </row>
        <row r="7">
          <cell r="D7" t="str">
            <v>DUC.</v>
          </cell>
          <cell r="E7" t="str">
            <v>COND.</v>
          </cell>
          <cell r="F7" t="str">
            <v>(º API)</v>
          </cell>
          <cell r="G7" t="str">
            <v>LINA</v>
          </cell>
          <cell r="I7" t="str">
            <v>ENT.</v>
          </cell>
          <cell r="J7" t="str">
            <v>DUC.</v>
          </cell>
          <cell r="K7" t="str">
            <v>CION</v>
          </cell>
          <cell r="L7" t="str">
            <v>GASOD.</v>
          </cell>
          <cell r="M7" t="str">
            <v>PROC.</v>
          </cell>
          <cell r="N7" t="str">
            <v>BLES</v>
          </cell>
          <cell r="O7" t="str">
            <v>MC</v>
          </cell>
          <cell r="P7" t="str">
            <v>BUST.</v>
          </cell>
          <cell r="Q7" t="str">
            <v>DUAL</v>
          </cell>
          <cell r="R7" t="str">
            <v>DO</v>
          </cell>
        </row>
        <row r="8">
          <cell r="A8" t="str">
            <v>S A N T A    C R U Z</v>
          </cell>
        </row>
        <row r="10">
          <cell r="A10" t="str">
            <v>ARN</v>
          </cell>
          <cell r="B10" t="str">
            <v>ARROYO NEGRO</v>
          </cell>
          <cell r="C10" t="str">
            <v>N</v>
          </cell>
          <cell r="D10">
            <v>849</v>
          </cell>
          <cell r="E10">
            <v>849</v>
          </cell>
          <cell r="F10">
            <v>43.274999999999999</v>
          </cell>
          <cell r="I10">
            <v>849</v>
          </cell>
          <cell r="J10">
            <v>0</v>
          </cell>
          <cell r="R10">
            <v>0</v>
          </cell>
        </row>
        <row r="11">
          <cell r="A11" t="str">
            <v>CBT</v>
          </cell>
          <cell r="B11" t="str">
            <v>CAMBEITI</v>
          </cell>
          <cell r="C11" t="str">
            <v>N</v>
          </cell>
          <cell r="D11">
            <v>2098</v>
          </cell>
          <cell r="E11">
            <v>2098</v>
          </cell>
          <cell r="H11">
            <v>171</v>
          </cell>
          <cell r="I11">
            <v>2459</v>
          </cell>
          <cell r="J11">
            <v>28676</v>
          </cell>
          <cell r="P11">
            <v>6855</v>
          </cell>
          <cell r="R11">
            <v>21821</v>
          </cell>
        </row>
        <row r="12">
          <cell r="A12" t="str">
            <v>CAM</v>
          </cell>
          <cell r="B12" t="str">
            <v>CAMIRI</v>
          </cell>
          <cell r="C12" t="str">
            <v>N</v>
          </cell>
          <cell r="D12">
            <v>7998</v>
          </cell>
          <cell r="E12">
            <v>7998</v>
          </cell>
          <cell r="F12">
            <v>51.906451612903233</v>
          </cell>
          <cell r="H12">
            <v>477</v>
          </cell>
          <cell r="I12">
            <v>7172</v>
          </cell>
          <cell r="J12">
            <v>17903</v>
          </cell>
          <cell r="P12">
            <v>9300</v>
          </cell>
          <cell r="R12">
            <v>8603</v>
          </cell>
        </row>
        <row r="13">
          <cell r="A13" t="str">
            <v>CAR</v>
          </cell>
          <cell r="B13" t="str">
            <v>CARANDA</v>
          </cell>
          <cell r="C13" t="str">
            <v>E</v>
          </cell>
          <cell r="D13">
            <v>5609</v>
          </cell>
          <cell r="E13">
            <v>5609</v>
          </cell>
          <cell r="F13">
            <v>64.5</v>
          </cell>
          <cell r="H13">
            <v>3397</v>
          </cell>
          <cell r="I13">
            <v>5755</v>
          </cell>
          <cell r="J13">
            <v>622170</v>
          </cell>
          <cell r="L13">
            <v>578720</v>
          </cell>
          <cell r="M13">
            <v>593170</v>
          </cell>
          <cell r="N13">
            <v>14280</v>
          </cell>
          <cell r="P13">
            <v>24970</v>
          </cell>
          <cell r="Q13">
            <v>578720</v>
          </cell>
          <cell r="R13">
            <v>4200</v>
          </cell>
        </row>
        <row r="14">
          <cell r="A14" t="str">
            <v>CCB</v>
          </cell>
          <cell r="B14" t="str">
            <v>CASCABEL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R14">
            <v>0</v>
          </cell>
        </row>
        <row r="15">
          <cell r="A15" t="str">
            <v>CBR</v>
          </cell>
          <cell r="B15" t="str">
            <v>COBRA</v>
          </cell>
          <cell r="C15" t="str">
            <v>N</v>
          </cell>
        </row>
        <row r="16">
          <cell r="A16" t="str">
            <v>CLP</v>
          </cell>
          <cell r="B16" t="str">
            <v>COLPA</v>
          </cell>
          <cell r="C16" t="str">
            <v>E</v>
          </cell>
          <cell r="D16">
            <v>9986</v>
          </cell>
          <cell r="E16">
            <v>5286</v>
          </cell>
          <cell r="F16">
            <v>55.150000000000006</v>
          </cell>
          <cell r="H16">
            <v>1860</v>
          </cell>
          <cell r="I16">
            <v>5217</v>
          </cell>
          <cell r="J16">
            <v>262090</v>
          </cell>
          <cell r="L16">
            <v>221690</v>
          </cell>
          <cell r="M16">
            <v>232190</v>
          </cell>
          <cell r="N16">
            <v>5800</v>
          </cell>
          <cell r="P16">
            <v>28880</v>
          </cell>
          <cell r="Q16">
            <v>221690</v>
          </cell>
          <cell r="R16">
            <v>5720</v>
          </cell>
        </row>
        <row r="17">
          <cell r="A17" t="str">
            <v>CLP</v>
          </cell>
          <cell r="B17" t="str">
            <v>PLANTA</v>
          </cell>
          <cell r="C17" t="str">
            <v>E</v>
          </cell>
          <cell r="G17">
            <v>4700</v>
          </cell>
          <cell r="M17">
            <v>825360</v>
          </cell>
          <cell r="N17">
            <v>20080</v>
          </cell>
          <cell r="O17">
            <v>1435.03</v>
          </cell>
          <cell r="Q17">
            <v>800410</v>
          </cell>
          <cell r="R17">
            <v>3790</v>
          </cell>
        </row>
        <row r="18">
          <cell r="A18" t="str">
            <v>GRY</v>
          </cell>
          <cell r="B18" t="str">
            <v>GUAIRUY</v>
          </cell>
          <cell r="C18" t="str">
            <v>N</v>
          </cell>
          <cell r="D18">
            <v>1770</v>
          </cell>
          <cell r="E18">
            <v>1770</v>
          </cell>
          <cell r="F18">
            <v>46.116129032258065</v>
          </cell>
          <cell r="I18">
            <v>1608</v>
          </cell>
          <cell r="J18">
            <v>0</v>
          </cell>
        </row>
        <row r="19">
          <cell r="A19" t="str">
            <v>HSR</v>
          </cell>
          <cell r="B19" t="str">
            <v>H.SUAREZ R.</v>
          </cell>
          <cell r="C19" t="str">
            <v>N</v>
          </cell>
          <cell r="D19">
            <v>2601</v>
          </cell>
          <cell r="E19">
            <v>2601</v>
          </cell>
          <cell r="F19">
            <v>34.316129032258061</v>
          </cell>
          <cell r="H19">
            <v>5131</v>
          </cell>
          <cell r="I19">
            <v>2573</v>
          </cell>
          <cell r="J19">
            <v>7470</v>
          </cell>
          <cell r="P19">
            <v>1013</v>
          </cell>
          <cell r="R19">
            <v>6457</v>
          </cell>
        </row>
        <row r="20">
          <cell r="A20" t="str">
            <v>LPÑ</v>
          </cell>
          <cell r="B20" t="str">
            <v>LA PEÑA</v>
          </cell>
          <cell r="C20" t="str">
            <v>N</v>
          </cell>
          <cell r="D20">
            <v>19212</v>
          </cell>
          <cell r="E20">
            <v>19212</v>
          </cell>
          <cell r="F20">
            <v>45.312903225806444</v>
          </cell>
          <cell r="H20">
            <v>32481</v>
          </cell>
          <cell r="I20">
            <v>19369</v>
          </cell>
          <cell r="J20">
            <v>41828</v>
          </cell>
          <cell r="P20">
            <v>7822</v>
          </cell>
          <cell r="R20">
            <v>34006</v>
          </cell>
        </row>
        <row r="21">
          <cell r="A21" t="str">
            <v>LCS</v>
          </cell>
          <cell r="B21" t="str">
            <v>LOS CUSIS</v>
          </cell>
          <cell r="C21" t="str">
            <v>N</v>
          </cell>
          <cell r="D21">
            <v>27509</v>
          </cell>
          <cell r="E21">
            <v>27509</v>
          </cell>
          <cell r="F21">
            <v>34.861290322580636</v>
          </cell>
          <cell r="H21">
            <v>2528</v>
          </cell>
          <cell r="I21">
            <v>27447</v>
          </cell>
          <cell r="J21">
            <v>16480</v>
          </cell>
          <cell r="P21">
            <v>1136</v>
          </cell>
          <cell r="R21">
            <v>15344</v>
          </cell>
        </row>
        <row r="22">
          <cell r="A22" t="str">
            <v>MCT</v>
          </cell>
          <cell r="B22" t="str">
            <v>MONTECRISTO</v>
          </cell>
          <cell r="C22" t="str">
            <v>N</v>
          </cell>
          <cell r="D22">
            <v>657</v>
          </cell>
          <cell r="E22">
            <v>657</v>
          </cell>
          <cell r="F22">
            <v>50.061290322580653</v>
          </cell>
          <cell r="I22">
            <v>600</v>
          </cell>
          <cell r="J22">
            <v>8885</v>
          </cell>
          <cell r="R22">
            <v>8885</v>
          </cell>
        </row>
        <row r="23">
          <cell r="A23" t="str">
            <v>NJL</v>
          </cell>
          <cell r="B23" t="str">
            <v>NARANJILLOS</v>
          </cell>
          <cell r="C23" t="str">
            <v>N</v>
          </cell>
          <cell r="D23">
            <v>863</v>
          </cell>
          <cell r="E23">
            <v>863</v>
          </cell>
          <cell r="F23">
            <v>63.223076923076931</v>
          </cell>
          <cell r="H23">
            <v>277</v>
          </cell>
          <cell r="J23">
            <v>123671</v>
          </cell>
          <cell r="L23">
            <v>118301</v>
          </cell>
          <cell r="M23">
            <v>14931</v>
          </cell>
          <cell r="P23">
            <v>4102</v>
          </cell>
          <cell r="R23">
            <v>1268</v>
          </cell>
        </row>
        <row r="24">
          <cell r="A24" t="str">
            <v>PMR</v>
          </cell>
          <cell r="B24" t="str">
            <v>PALMAR</v>
          </cell>
          <cell r="C24" t="str">
            <v>N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243</v>
          </cell>
          <cell r="J24">
            <v>0</v>
          </cell>
          <cell r="R24">
            <v>0</v>
          </cell>
        </row>
        <row r="25">
          <cell r="A25" t="str">
            <v>PMR</v>
          </cell>
          <cell r="B25" t="str">
            <v>PALMAR</v>
          </cell>
          <cell r="C25" t="str">
            <v>E</v>
          </cell>
          <cell r="D25">
            <v>136</v>
          </cell>
          <cell r="E25">
            <v>136</v>
          </cell>
          <cell r="F25">
            <v>58.445161290322595</v>
          </cell>
          <cell r="H25">
            <v>1345</v>
          </cell>
          <cell r="I25">
            <v>175</v>
          </cell>
          <cell r="J25">
            <v>1269</v>
          </cell>
          <cell r="R25">
            <v>1269</v>
          </cell>
        </row>
        <row r="26">
          <cell r="A26" t="str">
            <v>PTJ</v>
          </cell>
          <cell r="B26" t="str">
            <v xml:space="preserve">PATUJU </v>
          </cell>
          <cell r="C26" t="str">
            <v>N</v>
          </cell>
          <cell r="D26">
            <v>2171</v>
          </cell>
          <cell r="E26">
            <v>2171</v>
          </cell>
          <cell r="F26">
            <v>60.406451612903226</v>
          </cell>
          <cell r="H26">
            <v>77</v>
          </cell>
          <cell r="I26">
            <v>2171</v>
          </cell>
          <cell r="J26">
            <v>160170</v>
          </cell>
          <cell r="L26">
            <v>160170</v>
          </cell>
        </row>
        <row r="27">
          <cell r="A27" t="str">
            <v>PJS</v>
          </cell>
          <cell r="B27" t="str">
            <v>PATUJUSAL</v>
          </cell>
          <cell r="C27" t="str">
            <v>N</v>
          </cell>
          <cell r="D27">
            <v>59231</v>
          </cell>
          <cell r="E27">
            <v>59231</v>
          </cell>
          <cell r="F27">
            <v>34.4258064516129</v>
          </cell>
          <cell r="H27">
            <v>10477</v>
          </cell>
          <cell r="I27">
            <v>58779</v>
          </cell>
          <cell r="J27">
            <v>38441</v>
          </cell>
          <cell r="P27">
            <v>1840</v>
          </cell>
          <cell r="R27">
            <v>36601</v>
          </cell>
        </row>
        <row r="28">
          <cell r="A28" t="str">
            <v>RGD</v>
          </cell>
          <cell r="B28" t="str">
            <v>RIO GRANDE</v>
          </cell>
          <cell r="C28" t="str">
            <v>E</v>
          </cell>
          <cell r="D28">
            <v>41800</v>
          </cell>
          <cell r="E28">
            <v>32794</v>
          </cell>
          <cell r="F28">
            <v>63.477419354838716</v>
          </cell>
          <cell r="G28">
            <v>9006</v>
          </cell>
          <cell r="H28">
            <v>26529</v>
          </cell>
          <cell r="I28">
            <v>41804</v>
          </cell>
          <cell r="J28">
            <v>1781600</v>
          </cell>
          <cell r="K28">
            <v>674200</v>
          </cell>
          <cell r="L28">
            <v>1006800</v>
          </cell>
          <cell r="M28">
            <v>1781600</v>
          </cell>
          <cell r="N28">
            <v>60300</v>
          </cell>
          <cell r="O28">
            <v>4689.5</v>
          </cell>
          <cell r="P28">
            <v>40300</v>
          </cell>
          <cell r="Q28">
            <v>1681000</v>
          </cell>
          <cell r="R28">
            <v>0</v>
          </cell>
        </row>
        <row r="29">
          <cell r="A29" t="str">
            <v>RGD</v>
          </cell>
          <cell r="B29" t="str">
            <v>PLANTA</v>
          </cell>
          <cell r="C29" t="str">
            <v>E</v>
          </cell>
          <cell r="G29">
            <v>27354</v>
          </cell>
          <cell r="M29">
            <v>5079300</v>
          </cell>
          <cell r="N29">
            <v>172700</v>
          </cell>
          <cell r="O29">
            <v>14190.306000000002</v>
          </cell>
          <cell r="P29">
            <v>114100</v>
          </cell>
          <cell r="Q29">
            <v>4782800</v>
          </cell>
        </row>
        <row r="30">
          <cell r="A30" t="str">
            <v>SIR</v>
          </cell>
          <cell r="B30" t="str">
            <v>SIRARI</v>
          </cell>
          <cell r="C30" t="str">
            <v>E</v>
          </cell>
          <cell r="D30">
            <v>40682</v>
          </cell>
          <cell r="E30">
            <v>37067</v>
          </cell>
          <cell r="F30">
            <v>66.409677419354836</v>
          </cell>
          <cell r="H30">
            <v>4319</v>
          </cell>
          <cell r="I30">
            <v>40579</v>
          </cell>
          <cell r="J30">
            <v>1729618</v>
          </cell>
          <cell r="K30">
            <v>1050223</v>
          </cell>
          <cell r="L30">
            <v>637920</v>
          </cell>
          <cell r="N30">
            <v>3888</v>
          </cell>
          <cell r="P30">
            <v>22132</v>
          </cell>
          <cell r="R30">
            <v>15455</v>
          </cell>
        </row>
        <row r="31">
          <cell r="A31" t="str">
            <v>RGD</v>
          </cell>
          <cell r="B31" t="str">
            <v>PLANTA</v>
          </cell>
          <cell r="C31" t="str">
            <v>E</v>
          </cell>
          <cell r="G31">
            <v>3615</v>
          </cell>
          <cell r="M31">
            <v>1864599</v>
          </cell>
          <cell r="N31">
            <v>3888</v>
          </cell>
          <cell r="P31">
            <v>0</v>
          </cell>
          <cell r="Q31">
            <v>1860711</v>
          </cell>
          <cell r="R31">
            <v>0</v>
          </cell>
        </row>
        <row r="32">
          <cell r="A32" t="str">
            <v>TTR</v>
          </cell>
          <cell r="B32" t="str">
            <v>TATARENDA</v>
          </cell>
          <cell r="C32" t="str">
            <v>N</v>
          </cell>
          <cell r="D32">
            <v>2035</v>
          </cell>
          <cell r="E32">
            <v>2035</v>
          </cell>
          <cell r="F32">
            <v>49.448387096774184</v>
          </cell>
          <cell r="H32">
            <v>8974</v>
          </cell>
          <cell r="I32">
            <v>1973</v>
          </cell>
          <cell r="J32">
            <v>7470</v>
          </cell>
          <cell r="P32">
            <v>1208</v>
          </cell>
          <cell r="R32">
            <v>6262</v>
          </cell>
        </row>
        <row r="33">
          <cell r="A33" t="str">
            <v>TDY</v>
          </cell>
          <cell r="B33" t="str">
            <v>TUNDY</v>
          </cell>
          <cell r="C33" t="str">
            <v>N</v>
          </cell>
          <cell r="D33">
            <v>26914</v>
          </cell>
          <cell r="E33">
            <v>26914</v>
          </cell>
          <cell r="F33">
            <v>46.561290322580639</v>
          </cell>
          <cell r="H33">
            <v>41906</v>
          </cell>
          <cell r="I33">
            <v>26977</v>
          </cell>
          <cell r="J33">
            <v>33700</v>
          </cell>
          <cell r="P33">
            <v>1536</v>
          </cell>
          <cell r="R33">
            <v>32164</v>
          </cell>
        </row>
        <row r="34">
          <cell r="A34" t="str">
            <v>VBR</v>
          </cell>
          <cell r="B34" t="str">
            <v>VIBORA</v>
          </cell>
          <cell r="C34" t="str">
            <v>E</v>
          </cell>
          <cell r="D34">
            <v>103542</v>
          </cell>
          <cell r="E34">
            <v>100863</v>
          </cell>
          <cell r="F34">
            <v>61.609677419354831</v>
          </cell>
          <cell r="H34">
            <v>33768</v>
          </cell>
          <cell r="I34">
            <v>104100</v>
          </cell>
          <cell r="J34">
            <v>2134790</v>
          </cell>
          <cell r="K34">
            <v>1217232</v>
          </cell>
          <cell r="L34">
            <v>841566</v>
          </cell>
          <cell r="N34">
            <v>3344</v>
          </cell>
          <cell r="P34">
            <v>39341</v>
          </cell>
          <cell r="R34">
            <v>33307</v>
          </cell>
        </row>
        <row r="35">
          <cell r="A35" t="str">
            <v>VBR</v>
          </cell>
          <cell r="B35" t="str">
            <v>PLANTA</v>
          </cell>
          <cell r="C35" t="str">
            <v>E</v>
          </cell>
          <cell r="G35">
            <v>2679</v>
          </cell>
          <cell r="M35">
            <v>1021389</v>
          </cell>
          <cell r="N35">
            <v>3344</v>
          </cell>
          <cell r="P35">
            <v>0</v>
          </cell>
          <cell r="Q35">
            <v>1018045</v>
          </cell>
          <cell r="R35">
            <v>0</v>
          </cell>
        </row>
        <row r="36">
          <cell r="A36" t="str">
            <v>YPC</v>
          </cell>
          <cell r="B36" t="str">
            <v>YAPACANI</v>
          </cell>
          <cell r="C36" t="str">
            <v>E</v>
          </cell>
          <cell r="D36">
            <v>6064</v>
          </cell>
          <cell r="E36">
            <v>6064</v>
          </cell>
          <cell r="F36">
            <v>53.454838709677425</v>
          </cell>
          <cell r="H36">
            <v>3697</v>
          </cell>
          <cell r="I36">
            <v>5369</v>
          </cell>
          <cell r="J36">
            <v>429021</v>
          </cell>
          <cell r="L36">
            <v>409835</v>
          </cell>
          <cell r="P36">
            <v>5334</v>
          </cell>
          <cell r="R36">
            <v>13852</v>
          </cell>
        </row>
        <row r="37">
          <cell r="A37" t="str">
            <v>TOTAL SANTA CRUZ</v>
          </cell>
          <cell r="D37">
            <v>361727</v>
          </cell>
          <cell r="E37">
            <v>341727</v>
          </cell>
          <cell r="G37">
            <v>20000</v>
          </cell>
          <cell r="H37">
            <v>177414</v>
          </cell>
          <cell r="I37">
            <v>355219</v>
          </cell>
          <cell r="J37">
            <v>7445252</v>
          </cell>
          <cell r="K37">
            <v>2941655</v>
          </cell>
          <cell r="L37">
            <v>3975002</v>
          </cell>
          <cell r="N37">
            <v>87612</v>
          </cell>
          <cell r="O37">
            <v>15625.336000000003</v>
          </cell>
          <cell r="P37">
            <v>195769</v>
          </cell>
          <cell r="R37">
            <v>245214</v>
          </cell>
        </row>
        <row r="38">
          <cell r="A38" t="str">
            <v>C O C H A B A M B A</v>
          </cell>
        </row>
        <row r="39">
          <cell r="A39" t="str">
            <v>CRC</v>
          </cell>
          <cell r="B39" t="str">
            <v>CARRASCO</v>
          </cell>
          <cell r="C39" t="str">
            <v>E</v>
          </cell>
          <cell r="D39">
            <v>76224</v>
          </cell>
          <cell r="E39">
            <v>65054</v>
          </cell>
          <cell r="F39">
            <v>61.319677419354832</v>
          </cell>
          <cell r="H39">
            <v>31197</v>
          </cell>
          <cell r="I39">
            <v>76555</v>
          </cell>
          <cell r="J39">
            <v>1293828</v>
          </cell>
          <cell r="L39">
            <v>1139571</v>
          </cell>
          <cell r="N39">
            <v>64006</v>
          </cell>
          <cell r="P39">
            <v>39217</v>
          </cell>
          <cell r="R39">
            <v>51034</v>
          </cell>
        </row>
        <row r="40">
          <cell r="A40" t="str">
            <v>CRC</v>
          </cell>
          <cell r="B40" t="str">
            <v>PLANTA</v>
          </cell>
          <cell r="C40" t="str">
            <v>E</v>
          </cell>
          <cell r="G40">
            <v>11170</v>
          </cell>
          <cell r="M40">
            <v>1249657</v>
          </cell>
          <cell r="N40">
            <v>64006</v>
          </cell>
          <cell r="O40">
            <v>5547.3600000000015</v>
          </cell>
          <cell r="P40">
            <v>39217</v>
          </cell>
          <cell r="Q40">
            <v>1139571</v>
          </cell>
          <cell r="R40">
            <v>6876</v>
          </cell>
        </row>
        <row r="41">
          <cell r="A41" t="str">
            <v>CRC</v>
          </cell>
          <cell r="B41" t="str">
            <v>CARRASCO-4</v>
          </cell>
          <cell r="C41" t="str">
            <v>N</v>
          </cell>
          <cell r="D41">
            <v>8014</v>
          </cell>
          <cell r="E41">
            <v>7826</v>
          </cell>
          <cell r="F41">
            <v>58.19032258064518</v>
          </cell>
          <cell r="G41">
            <v>188</v>
          </cell>
          <cell r="H41">
            <v>82</v>
          </cell>
          <cell r="I41">
            <v>7826</v>
          </cell>
          <cell r="J41">
            <v>22398</v>
          </cell>
          <cell r="L41">
            <v>19743</v>
          </cell>
          <cell r="M41">
            <v>21565</v>
          </cell>
          <cell r="N41">
            <v>1122</v>
          </cell>
          <cell r="O41">
            <v>192.54999999999998</v>
          </cell>
          <cell r="P41">
            <v>687</v>
          </cell>
          <cell r="Q41">
            <v>19743</v>
          </cell>
          <cell r="R41">
            <v>846</v>
          </cell>
        </row>
        <row r="42">
          <cell r="A42" t="str">
            <v>KTR</v>
          </cell>
          <cell r="B42" t="str">
            <v>KATARI</v>
          </cell>
          <cell r="C42" t="str">
            <v>N</v>
          </cell>
        </row>
        <row r="43">
          <cell r="A43" t="str">
            <v>PLM</v>
          </cell>
          <cell r="B43" t="str">
            <v>PALOMA</v>
          </cell>
          <cell r="C43" t="str">
            <v>N</v>
          </cell>
          <cell r="D43">
            <v>239622</v>
          </cell>
          <cell r="E43">
            <v>231526</v>
          </cell>
          <cell r="G43">
            <v>8096</v>
          </cell>
          <cell r="H43">
            <v>7786</v>
          </cell>
          <cell r="I43">
            <v>229835</v>
          </cell>
          <cell r="J43">
            <v>1302732</v>
          </cell>
          <cell r="K43">
            <v>842412</v>
          </cell>
          <cell r="N43">
            <v>32065</v>
          </cell>
          <cell r="O43">
            <v>6250.2699999999995</v>
          </cell>
          <cell r="P43">
            <v>67707</v>
          </cell>
          <cell r="R43">
            <v>360548</v>
          </cell>
        </row>
        <row r="44">
          <cell r="A44" t="str">
            <v>SRB</v>
          </cell>
          <cell r="B44" t="str">
            <v>SURUBI</v>
          </cell>
          <cell r="C44" t="str">
            <v>E</v>
          </cell>
          <cell r="D44">
            <v>102433</v>
          </cell>
          <cell r="E44">
            <v>101008</v>
          </cell>
          <cell r="G44">
            <v>1425</v>
          </cell>
          <cell r="H44">
            <v>12776</v>
          </cell>
          <cell r="I44">
            <v>100622</v>
          </cell>
          <cell r="J44">
            <v>145258</v>
          </cell>
          <cell r="K44">
            <v>80941</v>
          </cell>
          <cell r="N44">
            <v>3092</v>
          </cell>
          <cell r="O44">
            <v>1209.4099999999996</v>
          </cell>
          <cell r="P44">
            <v>29333</v>
          </cell>
          <cell r="R44">
            <v>31892</v>
          </cell>
        </row>
        <row r="45">
          <cell r="A45" t="str">
            <v>SRB</v>
          </cell>
          <cell r="B45" t="str">
            <v>BLOQUE BAJO</v>
          </cell>
          <cell r="C45" t="str">
            <v>N</v>
          </cell>
          <cell r="D45">
            <v>14896</v>
          </cell>
          <cell r="E45">
            <v>14585</v>
          </cell>
          <cell r="G45">
            <v>311</v>
          </cell>
          <cell r="H45">
            <v>616</v>
          </cell>
          <cell r="I45">
            <v>14505</v>
          </cell>
          <cell r="J45">
            <v>31472</v>
          </cell>
          <cell r="K45">
            <v>17497</v>
          </cell>
          <cell r="N45">
            <v>689</v>
          </cell>
          <cell r="O45">
            <v>239.20000000000005</v>
          </cell>
          <cell r="P45">
            <v>6476</v>
          </cell>
          <cell r="R45">
            <v>6810</v>
          </cell>
        </row>
        <row r="46">
          <cell r="A46" t="str">
            <v>TOTAL COCHABAMBA</v>
          </cell>
          <cell r="D46">
            <v>441189</v>
          </cell>
          <cell r="E46">
            <v>419999</v>
          </cell>
          <cell r="G46">
            <v>21190</v>
          </cell>
          <cell r="H46">
            <v>52457</v>
          </cell>
          <cell r="I46">
            <v>429343</v>
          </cell>
          <cell r="J46">
            <v>2795688</v>
          </cell>
          <cell r="K46">
            <v>940850</v>
          </cell>
          <cell r="L46">
            <v>1159314</v>
          </cell>
          <cell r="N46">
            <v>100974</v>
          </cell>
          <cell r="O46">
            <v>13438.79</v>
          </cell>
          <cell r="P46">
            <v>143420</v>
          </cell>
          <cell r="R46">
            <v>451130</v>
          </cell>
        </row>
        <row r="47">
          <cell r="A47" t="str">
            <v xml:space="preserve">C H U Q U I S A C A </v>
          </cell>
        </row>
        <row r="49">
          <cell r="A49" t="str">
            <v>MGD</v>
          </cell>
          <cell r="B49" t="str">
            <v>MONTEAGUDO</v>
          </cell>
          <cell r="C49" t="str">
            <v>N</v>
          </cell>
          <cell r="D49">
            <v>37584</v>
          </cell>
          <cell r="E49">
            <v>37584</v>
          </cell>
          <cell r="H49">
            <v>6361</v>
          </cell>
          <cell r="I49">
            <v>35829</v>
          </cell>
          <cell r="J49">
            <v>198283</v>
          </cell>
          <cell r="P49">
            <v>17600</v>
          </cell>
          <cell r="R49">
            <v>180683</v>
          </cell>
        </row>
        <row r="50">
          <cell r="A50" t="str">
            <v>PVN</v>
          </cell>
          <cell r="B50" t="str">
            <v>PORVENIR</v>
          </cell>
          <cell r="C50" t="str">
            <v>E</v>
          </cell>
          <cell r="D50">
            <v>2566</v>
          </cell>
          <cell r="E50">
            <v>2290</v>
          </cell>
          <cell r="F50">
            <v>73.09032258064515</v>
          </cell>
          <cell r="G50">
            <v>276</v>
          </cell>
          <cell r="H50">
            <v>300</v>
          </cell>
          <cell r="I50">
            <v>1598</v>
          </cell>
          <cell r="J50">
            <v>116833</v>
          </cell>
          <cell r="L50">
            <v>112399</v>
          </cell>
          <cell r="M50">
            <v>115755</v>
          </cell>
          <cell r="N50">
            <v>276</v>
          </cell>
          <cell r="P50">
            <v>3080</v>
          </cell>
          <cell r="R50">
            <v>1078</v>
          </cell>
        </row>
        <row r="51">
          <cell r="A51" t="str">
            <v>VGR</v>
          </cell>
          <cell r="B51" t="str">
            <v>VUELTA GRANDE</v>
          </cell>
          <cell r="C51" t="str">
            <v>E</v>
          </cell>
          <cell r="D51">
            <v>64596</v>
          </cell>
          <cell r="E51">
            <v>38532</v>
          </cell>
          <cell r="F51">
            <v>68.843870967741921</v>
          </cell>
          <cell r="H51">
            <v>5469</v>
          </cell>
          <cell r="I51">
            <v>69856</v>
          </cell>
          <cell r="J51">
            <v>2844756</v>
          </cell>
          <cell r="K51">
            <v>1398926</v>
          </cell>
          <cell r="L51">
            <v>1220045</v>
          </cell>
          <cell r="N51">
            <v>119423</v>
          </cell>
          <cell r="P51">
            <v>92814</v>
          </cell>
          <cell r="R51">
            <v>13548</v>
          </cell>
        </row>
        <row r="52">
          <cell r="A52" t="str">
            <v>VGR</v>
          </cell>
          <cell r="B52" t="str">
            <v>PLANTA</v>
          </cell>
          <cell r="C52" t="str">
            <v>E</v>
          </cell>
          <cell r="G52">
            <v>26064</v>
          </cell>
          <cell r="M52">
            <v>2844236</v>
          </cell>
          <cell r="N52">
            <v>119423</v>
          </cell>
          <cell r="O52">
            <v>9537.91</v>
          </cell>
          <cell r="P52">
            <v>92814</v>
          </cell>
          <cell r="Q52">
            <v>1220045</v>
          </cell>
          <cell r="R52">
            <v>13548</v>
          </cell>
        </row>
        <row r="53">
          <cell r="A53" t="str">
            <v>TOTAL CHUQUISACA</v>
          </cell>
          <cell r="D53">
            <v>104746</v>
          </cell>
          <cell r="E53">
            <v>78406</v>
          </cell>
          <cell r="G53">
            <v>26340</v>
          </cell>
          <cell r="H53">
            <v>12130</v>
          </cell>
          <cell r="I53">
            <v>107283</v>
          </cell>
          <cell r="J53">
            <v>3159872</v>
          </cell>
          <cell r="K53">
            <v>1398926</v>
          </cell>
          <cell r="L53">
            <v>1332444</v>
          </cell>
          <cell r="N53">
            <v>119699</v>
          </cell>
          <cell r="O53">
            <v>9537.91</v>
          </cell>
          <cell r="P53">
            <v>113494</v>
          </cell>
          <cell r="R53">
            <v>195309</v>
          </cell>
        </row>
        <row r="54">
          <cell r="A54" t="str">
            <v xml:space="preserve">T A R I J A </v>
          </cell>
        </row>
        <row r="55">
          <cell r="A55" t="str">
            <v>BJO</v>
          </cell>
          <cell r="B55" t="str">
            <v>BERMEJO</v>
          </cell>
          <cell r="C55" t="str">
            <v>E</v>
          </cell>
          <cell r="D55">
            <v>1355.6</v>
          </cell>
          <cell r="E55">
            <v>1355.6</v>
          </cell>
          <cell r="F55">
            <v>25.23225806451612</v>
          </cell>
          <cell r="H55">
            <v>11972.000000000004</v>
          </cell>
          <cell r="I55">
            <v>2216.4</v>
          </cell>
        </row>
        <row r="56">
          <cell r="A56" t="str">
            <v>BJO</v>
          </cell>
          <cell r="B56" t="str">
            <v>X 44</v>
          </cell>
          <cell r="C56" t="str">
            <v>E</v>
          </cell>
          <cell r="D56">
            <v>3219.3999999999992</v>
          </cell>
          <cell r="E56">
            <v>3062.1999999999994</v>
          </cell>
          <cell r="F56">
            <v>56.035483870967767</v>
          </cell>
          <cell r="G56">
            <v>157.19999999999999</v>
          </cell>
          <cell r="H56">
            <v>47599.999999999993</v>
          </cell>
          <cell r="I56">
            <v>4774.1000000000004</v>
          </cell>
          <cell r="J56">
            <v>164686.693</v>
          </cell>
          <cell r="L56">
            <v>159831.92199999999</v>
          </cell>
          <cell r="N56">
            <v>336.84199999999987</v>
          </cell>
          <cell r="P56">
            <v>3670.5840000000003</v>
          </cell>
          <cell r="R56">
            <v>847.34500000000003</v>
          </cell>
        </row>
        <row r="57">
          <cell r="A57" t="str">
            <v>CHS</v>
          </cell>
          <cell r="B57" t="str">
            <v>CHACO SUR</v>
          </cell>
          <cell r="C57" t="str">
            <v>N</v>
          </cell>
          <cell r="D57">
            <v>8732</v>
          </cell>
          <cell r="E57">
            <v>7819</v>
          </cell>
          <cell r="F57">
            <v>73.09032258064515</v>
          </cell>
          <cell r="G57">
            <v>913</v>
          </cell>
          <cell r="H57">
            <v>88</v>
          </cell>
          <cell r="I57">
            <v>5973</v>
          </cell>
          <cell r="J57">
            <v>464581</v>
          </cell>
          <cell r="L57">
            <v>453150</v>
          </cell>
          <cell r="M57">
            <v>464581</v>
          </cell>
          <cell r="N57">
            <v>1108</v>
          </cell>
          <cell r="P57">
            <v>10323</v>
          </cell>
          <cell r="R57">
            <v>0</v>
          </cell>
        </row>
        <row r="58">
          <cell r="A58" t="str">
            <v>EDD</v>
          </cell>
          <cell r="B58" t="str">
            <v>ESCONDIDO</v>
          </cell>
          <cell r="C58" t="str">
            <v>E</v>
          </cell>
          <cell r="D58">
            <v>21430.868804717014</v>
          </cell>
          <cell r="E58">
            <v>19233.098804717014</v>
          </cell>
          <cell r="F58">
            <v>69.40645161290324</v>
          </cell>
          <cell r="G58">
            <v>2197.77</v>
          </cell>
          <cell r="H58">
            <v>177</v>
          </cell>
          <cell r="I58">
            <v>21477.519999999997</v>
          </cell>
          <cell r="J58">
            <v>773521</v>
          </cell>
          <cell r="L58">
            <v>723100</v>
          </cell>
          <cell r="N58">
            <v>5019</v>
          </cell>
          <cell r="P58">
            <v>5277</v>
          </cell>
          <cell r="R58">
            <v>40125</v>
          </cell>
        </row>
        <row r="59">
          <cell r="A59" t="str">
            <v>LVT</v>
          </cell>
          <cell r="B59" t="str">
            <v>LA VERTIENTE</v>
          </cell>
          <cell r="C59" t="str">
            <v>E</v>
          </cell>
          <cell r="D59">
            <v>12430.801195282984</v>
          </cell>
          <cell r="E59">
            <v>10957.531195282985</v>
          </cell>
          <cell r="F59">
            <v>69.40645161290324</v>
          </cell>
          <cell r="G59">
            <v>1473.2699999999991</v>
          </cell>
          <cell r="H59">
            <v>5523</v>
          </cell>
          <cell r="I59">
            <v>12489.7</v>
          </cell>
          <cell r="J59">
            <v>449525</v>
          </cell>
          <cell r="L59">
            <v>419640</v>
          </cell>
          <cell r="N59">
            <v>3093</v>
          </cell>
          <cell r="P59">
            <v>3528</v>
          </cell>
          <cell r="R59">
            <v>23264</v>
          </cell>
        </row>
        <row r="60">
          <cell r="A60" t="str">
            <v>LSR</v>
          </cell>
          <cell r="B60" t="str">
            <v>LOS  SURIS</v>
          </cell>
          <cell r="C60" t="str">
            <v>N</v>
          </cell>
          <cell r="D60">
            <v>16.18</v>
          </cell>
          <cell r="G60">
            <v>16.18</v>
          </cell>
          <cell r="J60">
            <v>11467</v>
          </cell>
          <cell r="L60">
            <v>10256</v>
          </cell>
          <cell r="N60">
            <v>66</v>
          </cell>
          <cell r="P60">
            <v>40</v>
          </cell>
          <cell r="R60">
            <v>1105</v>
          </cell>
        </row>
        <row r="61">
          <cell r="A61" t="str">
            <v>ÑPC</v>
          </cell>
          <cell r="B61" t="str">
            <v>ÑUPUCO</v>
          </cell>
          <cell r="C61" t="str">
            <v>N</v>
          </cell>
          <cell r="D61">
            <v>8422</v>
          </cell>
          <cell r="E61">
            <v>7497</v>
          </cell>
          <cell r="F61">
            <v>73.09032258064515</v>
          </cell>
          <cell r="G61">
            <v>925</v>
          </cell>
          <cell r="H61">
            <v>349</v>
          </cell>
          <cell r="I61">
            <v>4870</v>
          </cell>
          <cell r="J61">
            <v>471674</v>
          </cell>
          <cell r="L61">
            <v>460721</v>
          </cell>
          <cell r="M61">
            <v>471674</v>
          </cell>
          <cell r="N61">
            <v>1090</v>
          </cell>
          <cell r="P61">
            <v>9863</v>
          </cell>
          <cell r="R61">
            <v>0</v>
          </cell>
        </row>
        <row r="62">
          <cell r="A62" t="str">
            <v>SNQ</v>
          </cell>
          <cell r="B62" t="str">
            <v>SAN ROQUE</v>
          </cell>
          <cell r="C62" t="str">
            <v>N</v>
          </cell>
          <cell r="D62">
            <v>16103</v>
          </cell>
          <cell r="E62">
            <v>12235</v>
          </cell>
          <cell r="F62">
            <v>71</v>
          </cell>
          <cell r="G62">
            <v>0</v>
          </cell>
          <cell r="H62">
            <v>6982</v>
          </cell>
          <cell r="I62">
            <v>17731</v>
          </cell>
          <cell r="J62">
            <v>643762</v>
          </cell>
          <cell r="L62">
            <v>629132</v>
          </cell>
          <cell r="N62">
            <v>5376</v>
          </cell>
          <cell r="P62">
            <v>8050</v>
          </cell>
          <cell r="R62">
            <v>1204</v>
          </cell>
        </row>
        <row r="63">
          <cell r="A63" t="str">
            <v>SNQ</v>
          </cell>
          <cell r="B63" t="str">
            <v>PLANTA</v>
          </cell>
          <cell r="C63" t="str">
            <v>N</v>
          </cell>
          <cell r="G63">
            <v>3868</v>
          </cell>
          <cell r="M63">
            <v>643538</v>
          </cell>
          <cell r="N63">
            <v>5376</v>
          </cell>
          <cell r="P63">
            <v>8050</v>
          </cell>
          <cell r="Q63">
            <v>629132</v>
          </cell>
        </row>
        <row r="64">
          <cell r="A64" t="str">
            <v>SPT</v>
          </cell>
          <cell r="B64" t="str">
            <v>SUPUATI</v>
          </cell>
          <cell r="C64" t="str">
            <v>N</v>
          </cell>
        </row>
        <row r="65">
          <cell r="A65" t="str">
            <v>TGT</v>
          </cell>
          <cell r="B65" t="str">
            <v>TAIGUATI</v>
          </cell>
          <cell r="C65" t="str">
            <v>E</v>
          </cell>
          <cell r="D65">
            <v>804.09999999999991</v>
          </cell>
          <cell r="E65">
            <v>684.31999999999994</v>
          </cell>
          <cell r="F65">
            <v>67</v>
          </cell>
          <cell r="G65">
            <v>119.77999999999999</v>
          </cell>
          <cell r="H65">
            <v>1994</v>
          </cell>
          <cell r="I65">
            <v>658.2</v>
          </cell>
          <cell r="J65">
            <v>34891</v>
          </cell>
          <cell r="L65">
            <v>32512</v>
          </cell>
          <cell r="N65">
            <v>250</v>
          </cell>
          <cell r="P65">
            <v>287</v>
          </cell>
          <cell r="R65">
            <v>1842</v>
          </cell>
        </row>
        <row r="66">
          <cell r="A66" t="str">
            <v>TOR</v>
          </cell>
          <cell r="B66" t="str">
            <v>TORO</v>
          </cell>
          <cell r="C66" t="str">
            <v>E</v>
          </cell>
          <cell r="D66">
            <v>4368.5</v>
          </cell>
          <cell r="E66">
            <v>4368.5</v>
          </cell>
          <cell r="F66">
            <v>23.79999999999999</v>
          </cell>
          <cell r="H66">
            <v>15787.900000000001</v>
          </cell>
          <cell r="I66">
            <v>6485.1</v>
          </cell>
        </row>
        <row r="67">
          <cell r="A67" t="str">
            <v>VMT</v>
          </cell>
          <cell r="B67" t="str">
            <v>VILLAMONTES</v>
          </cell>
          <cell r="C67" t="str">
            <v>N</v>
          </cell>
        </row>
        <row r="68">
          <cell r="A68" t="str">
            <v>TOTAL TARIJA</v>
          </cell>
          <cell r="D68">
            <v>76882.450000000012</v>
          </cell>
          <cell r="E68">
            <v>67212.25</v>
          </cell>
          <cell r="G68">
            <v>9670.2000000000007</v>
          </cell>
          <cell r="H68">
            <v>90472.9</v>
          </cell>
          <cell r="I68">
            <v>76675.02</v>
          </cell>
          <cell r="J68">
            <v>3014107.693</v>
          </cell>
          <cell r="L68">
            <v>2888342.9220000003</v>
          </cell>
          <cell r="N68">
            <v>16338.842000000001</v>
          </cell>
          <cell r="P68">
            <v>41038.584000000003</v>
          </cell>
          <cell r="R68">
            <v>68387.345000000001</v>
          </cell>
        </row>
        <row r="69">
          <cell r="A69" t="str">
            <v>TOTAL NACIONAL</v>
          </cell>
          <cell r="D69">
            <v>984544.45</v>
          </cell>
          <cell r="E69">
            <v>907344.25</v>
          </cell>
          <cell r="G69">
            <v>77200.2</v>
          </cell>
          <cell r="H69">
            <v>332473.90000000002</v>
          </cell>
          <cell r="I69">
            <v>968520.02</v>
          </cell>
          <cell r="J69">
            <v>16414919.693</v>
          </cell>
          <cell r="K69">
            <v>5281431</v>
          </cell>
          <cell r="L69">
            <v>9355102.9220000003</v>
          </cell>
          <cell r="N69">
            <v>324623.842</v>
          </cell>
          <cell r="O69">
            <v>38602.036000000007</v>
          </cell>
          <cell r="P69">
            <v>493721.58400000003</v>
          </cell>
          <cell r="R69">
            <v>960040.34499999997</v>
          </cell>
        </row>
        <row r="71">
          <cell r="A71" t="str">
            <v>cc  :</v>
          </cell>
          <cell r="B71" t="str">
            <v>VPNC - VPO - GPL(LPZ)</v>
          </cell>
        </row>
        <row r="72">
          <cell r="A72" t="str">
            <v>cc  :</v>
          </cell>
          <cell r="B72" t="str">
            <v>DGFC - GCXE - GCEG</v>
          </cell>
        </row>
        <row r="73">
          <cell r="A73" t="str">
            <v>cc  :</v>
          </cell>
          <cell r="B73" t="str">
            <v>CAP - CAR - ESTADISTICAS</v>
          </cell>
        </row>
      </sheetData>
      <sheetData sheetId="18" refreshError="1"/>
      <sheetData sheetId="19" refreshError="1">
        <row r="1">
          <cell r="E1" t="str">
            <v>YACIMIENTOS PETROLIFEROS FISCALES BOLIVIANOS</v>
          </cell>
          <cell r="AK1">
            <v>4</v>
          </cell>
        </row>
        <row r="2">
          <cell r="E2" t="str">
            <v>CONTROL OPERATIVO DIARIO PRODUCCION DE LIQUIDOS Y GLP.</v>
          </cell>
        </row>
        <row r="3">
          <cell r="S3" t="str">
            <v>J U L I O     D E   1 9 9 9</v>
          </cell>
        </row>
        <row r="4">
          <cell r="E4" t="str">
            <v>E M P R E S A    P E T R O L E R A   A N D I N A   S. A.</v>
          </cell>
        </row>
        <row r="5">
          <cell r="B5" t="str">
            <v>PETROLEO / CONDENSADO  (BBLS)</v>
          </cell>
        </row>
        <row r="6">
          <cell r="B6" t="str">
            <v>DIAS</v>
          </cell>
          <cell r="E6">
            <v>1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>
            <v>6</v>
          </cell>
          <cell r="K6">
            <v>7</v>
          </cell>
          <cell r="L6">
            <v>8</v>
          </cell>
          <cell r="M6">
            <v>9</v>
          </cell>
          <cell r="N6">
            <v>10</v>
          </cell>
          <cell r="O6">
            <v>11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16</v>
          </cell>
          <cell r="U6">
            <v>17</v>
          </cell>
          <cell r="V6">
            <v>18</v>
          </cell>
          <cell r="W6">
            <v>19</v>
          </cell>
          <cell r="X6">
            <v>20</v>
          </cell>
          <cell r="Y6">
            <v>21</v>
          </cell>
          <cell r="Z6">
            <v>22</v>
          </cell>
          <cell r="AA6">
            <v>23</v>
          </cell>
          <cell r="AB6">
            <v>24</v>
          </cell>
          <cell r="AC6">
            <v>25</v>
          </cell>
          <cell r="AD6">
            <v>26</v>
          </cell>
          <cell r="AE6">
            <v>27</v>
          </cell>
          <cell r="AF6">
            <v>28</v>
          </cell>
          <cell r="AG6">
            <v>29</v>
          </cell>
          <cell r="AH6">
            <v>30</v>
          </cell>
          <cell r="AI6">
            <v>31</v>
          </cell>
          <cell r="AJ6" t="str">
            <v>TOTAL</v>
          </cell>
          <cell r="AK6" t="str">
            <v>PROM.</v>
          </cell>
        </row>
        <row r="7">
          <cell r="B7" t="str">
            <v>ARN</v>
          </cell>
          <cell r="C7" t="str">
            <v>ARROYO NEGRO</v>
          </cell>
          <cell r="D7" t="str">
            <v>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547</v>
          </cell>
          <cell r="Y7">
            <v>56</v>
          </cell>
          <cell r="Z7">
            <v>188</v>
          </cell>
          <cell r="AA7">
            <v>58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849</v>
          </cell>
          <cell r="AK7">
            <v>27.387096774193548</v>
          </cell>
        </row>
        <row r="8">
          <cell r="B8" t="str">
            <v>CAM</v>
          </cell>
          <cell r="C8" t="str">
            <v>CAMIRI</v>
          </cell>
          <cell r="D8" t="str">
            <v>N</v>
          </cell>
          <cell r="E8">
            <v>252</v>
          </cell>
          <cell r="F8">
            <v>255</v>
          </cell>
          <cell r="G8">
            <v>253</v>
          </cell>
          <cell r="H8">
            <v>257</v>
          </cell>
          <cell r="I8">
            <v>253</v>
          </cell>
          <cell r="J8">
            <v>254</v>
          </cell>
          <cell r="K8">
            <v>258</v>
          </cell>
          <cell r="L8">
            <v>264</v>
          </cell>
          <cell r="M8">
            <v>265</v>
          </cell>
          <cell r="N8">
            <v>262</v>
          </cell>
          <cell r="O8">
            <v>258</v>
          </cell>
          <cell r="P8">
            <v>260</v>
          </cell>
          <cell r="Q8">
            <v>257</v>
          </cell>
          <cell r="R8">
            <v>257</v>
          </cell>
          <cell r="S8">
            <v>256</v>
          </cell>
          <cell r="T8">
            <v>258</v>
          </cell>
          <cell r="U8">
            <v>260</v>
          </cell>
          <cell r="V8">
            <v>262</v>
          </cell>
          <cell r="W8">
            <v>262</v>
          </cell>
          <cell r="X8">
            <v>266</v>
          </cell>
          <cell r="Y8">
            <v>266</v>
          </cell>
          <cell r="Z8">
            <v>262</v>
          </cell>
          <cell r="AA8">
            <v>266</v>
          </cell>
          <cell r="AB8">
            <v>262</v>
          </cell>
          <cell r="AC8">
            <v>260</v>
          </cell>
          <cell r="AD8">
            <v>252</v>
          </cell>
          <cell r="AE8">
            <v>258</v>
          </cell>
          <cell r="AF8">
            <v>266</v>
          </cell>
          <cell r="AG8">
            <v>245</v>
          </cell>
          <cell r="AH8">
            <v>244</v>
          </cell>
          <cell r="AI8">
            <v>248</v>
          </cell>
          <cell r="AJ8">
            <v>7998</v>
          </cell>
          <cell r="AK8">
            <v>258</v>
          </cell>
        </row>
        <row r="9">
          <cell r="B9" t="str">
            <v>CCB</v>
          </cell>
          <cell r="C9" t="str">
            <v>CASCABEL</v>
          </cell>
          <cell r="D9" t="str">
            <v>N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B10" t="str">
            <v>CBR</v>
          </cell>
          <cell r="C10" t="str">
            <v>COBRA</v>
          </cell>
          <cell r="D10" t="str">
            <v>N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1">
          <cell r="B11" t="str">
            <v>GRY</v>
          </cell>
          <cell r="C11" t="str">
            <v>GUAIRUY</v>
          </cell>
          <cell r="D11" t="str">
            <v>N</v>
          </cell>
          <cell r="E11">
            <v>60</v>
          </cell>
          <cell r="F11">
            <v>50</v>
          </cell>
          <cell r="G11">
            <v>50</v>
          </cell>
          <cell r="H11">
            <v>50</v>
          </cell>
          <cell r="I11">
            <v>50</v>
          </cell>
          <cell r="J11">
            <v>50</v>
          </cell>
          <cell r="K11">
            <v>50</v>
          </cell>
          <cell r="L11">
            <v>50</v>
          </cell>
          <cell r="M11">
            <v>65</v>
          </cell>
          <cell r="N11">
            <v>65</v>
          </cell>
          <cell r="O11">
            <v>60</v>
          </cell>
          <cell r="P11">
            <v>60</v>
          </cell>
          <cell r="Q11">
            <v>60</v>
          </cell>
          <cell r="R11">
            <v>60</v>
          </cell>
          <cell r="S11">
            <v>60</v>
          </cell>
          <cell r="T11">
            <v>60</v>
          </cell>
          <cell r="U11">
            <v>60</v>
          </cell>
          <cell r="V11">
            <v>60</v>
          </cell>
          <cell r="W11">
            <v>60</v>
          </cell>
          <cell r="X11">
            <v>60</v>
          </cell>
          <cell r="Y11">
            <v>60</v>
          </cell>
          <cell r="Z11">
            <v>60</v>
          </cell>
          <cell r="AA11">
            <v>60</v>
          </cell>
          <cell r="AB11">
            <v>60</v>
          </cell>
          <cell r="AC11">
            <v>60</v>
          </cell>
          <cell r="AD11">
            <v>60</v>
          </cell>
          <cell r="AE11">
            <v>55</v>
          </cell>
          <cell r="AF11">
            <v>55</v>
          </cell>
          <cell r="AG11">
            <v>60</v>
          </cell>
          <cell r="AH11">
            <v>45</v>
          </cell>
          <cell r="AI11">
            <v>55</v>
          </cell>
          <cell r="AJ11">
            <v>1770</v>
          </cell>
          <cell r="AK11">
            <v>57.096774193548384</v>
          </cell>
        </row>
        <row r="12">
          <cell r="B12" t="str">
            <v>LPÑ</v>
          </cell>
          <cell r="C12" t="str">
            <v>LA PEÑA</v>
          </cell>
          <cell r="D12" t="str">
            <v>N</v>
          </cell>
          <cell r="E12">
            <v>588</v>
          </cell>
          <cell r="F12">
            <v>601</v>
          </cell>
          <cell r="G12">
            <v>609</v>
          </cell>
          <cell r="H12">
            <v>622</v>
          </cell>
          <cell r="I12">
            <v>620</v>
          </cell>
          <cell r="J12">
            <v>618</v>
          </cell>
          <cell r="K12">
            <v>629</v>
          </cell>
          <cell r="L12">
            <v>617</v>
          </cell>
          <cell r="M12">
            <v>619</v>
          </cell>
          <cell r="N12">
            <v>626</v>
          </cell>
          <cell r="O12">
            <v>617</v>
          </cell>
          <cell r="P12">
            <v>611</v>
          </cell>
          <cell r="Q12">
            <v>608</v>
          </cell>
          <cell r="R12">
            <v>617</v>
          </cell>
          <cell r="S12">
            <v>570</v>
          </cell>
          <cell r="T12">
            <v>605</v>
          </cell>
          <cell r="U12">
            <v>611</v>
          </cell>
          <cell r="V12">
            <v>618</v>
          </cell>
          <cell r="W12">
            <v>621</v>
          </cell>
          <cell r="X12">
            <v>626</v>
          </cell>
          <cell r="Y12">
            <v>648</v>
          </cell>
          <cell r="Z12">
            <v>625</v>
          </cell>
          <cell r="AA12">
            <v>624</v>
          </cell>
          <cell r="AB12">
            <v>630</v>
          </cell>
          <cell r="AC12">
            <v>626</v>
          </cell>
          <cell r="AD12">
            <v>655</v>
          </cell>
          <cell r="AE12">
            <v>644</v>
          </cell>
          <cell r="AF12">
            <v>634</v>
          </cell>
          <cell r="AG12">
            <v>626</v>
          </cell>
          <cell r="AH12">
            <v>620</v>
          </cell>
          <cell r="AI12">
            <v>627</v>
          </cell>
          <cell r="AJ12">
            <v>19212</v>
          </cell>
          <cell r="AK12">
            <v>619.74193548387098</v>
          </cell>
        </row>
        <row r="13">
          <cell r="B13" t="str">
            <v>PTJ</v>
          </cell>
          <cell r="C13" t="str">
            <v xml:space="preserve">PATUJU </v>
          </cell>
          <cell r="D13" t="str">
            <v>N</v>
          </cell>
          <cell r="E13">
            <v>69</v>
          </cell>
          <cell r="F13">
            <v>69</v>
          </cell>
          <cell r="G13">
            <v>67</v>
          </cell>
          <cell r="H13">
            <v>68</v>
          </cell>
          <cell r="I13">
            <v>69</v>
          </cell>
          <cell r="J13">
            <v>68</v>
          </cell>
          <cell r="K13">
            <v>70</v>
          </cell>
          <cell r="L13">
            <v>75</v>
          </cell>
          <cell r="M13">
            <v>69</v>
          </cell>
          <cell r="N13">
            <v>70</v>
          </cell>
          <cell r="O13">
            <v>69</v>
          </cell>
          <cell r="P13">
            <v>68</v>
          </cell>
          <cell r="Q13">
            <v>75</v>
          </cell>
          <cell r="R13">
            <v>72</v>
          </cell>
          <cell r="S13">
            <v>75</v>
          </cell>
          <cell r="T13">
            <v>73</v>
          </cell>
          <cell r="U13">
            <v>72</v>
          </cell>
          <cell r="V13">
            <v>70</v>
          </cell>
          <cell r="W13">
            <v>73</v>
          </cell>
          <cell r="X13">
            <v>69</v>
          </cell>
          <cell r="Y13">
            <v>68</v>
          </cell>
          <cell r="Z13">
            <v>70</v>
          </cell>
          <cell r="AA13">
            <v>71</v>
          </cell>
          <cell r="AB13">
            <v>68</v>
          </cell>
          <cell r="AC13">
            <v>70</v>
          </cell>
          <cell r="AD13">
            <v>69</v>
          </cell>
          <cell r="AE13">
            <v>70</v>
          </cell>
          <cell r="AF13">
            <v>68</v>
          </cell>
          <cell r="AG13">
            <v>69</v>
          </cell>
          <cell r="AH13">
            <v>68</v>
          </cell>
          <cell r="AI13">
            <v>70</v>
          </cell>
          <cell r="AJ13">
            <v>2171</v>
          </cell>
          <cell r="AK13">
            <v>70.032258064516128</v>
          </cell>
        </row>
        <row r="14">
          <cell r="B14" t="str">
            <v>RGD</v>
          </cell>
          <cell r="C14" t="str">
            <v>RIO GRANDE</v>
          </cell>
          <cell r="D14" t="str">
            <v>E</v>
          </cell>
          <cell r="E14">
            <v>1134</v>
          </cell>
          <cell r="F14">
            <v>1108</v>
          </cell>
          <cell r="G14">
            <v>1132</v>
          </cell>
          <cell r="H14">
            <v>1082</v>
          </cell>
          <cell r="I14">
            <v>1076</v>
          </cell>
          <cell r="J14">
            <v>1045</v>
          </cell>
          <cell r="K14">
            <v>971</v>
          </cell>
          <cell r="L14">
            <v>1072</v>
          </cell>
          <cell r="M14">
            <v>1040</v>
          </cell>
          <cell r="N14">
            <v>1047</v>
          </cell>
          <cell r="O14">
            <v>1086</v>
          </cell>
          <cell r="P14">
            <v>1094</v>
          </cell>
          <cell r="Q14">
            <v>1070</v>
          </cell>
          <cell r="R14">
            <v>1020</v>
          </cell>
          <cell r="S14">
            <v>1021</v>
          </cell>
          <cell r="T14">
            <v>1025</v>
          </cell>
          <cell r="U14">
            <v>1059</v>
          </cell>
          <cell r="V14">
            <v>980</v>
          </cell>
          <cell r="W14">
            <v>1022</v>
          </cell>
          <cell r="X14">
            <v>973</v>
          </cell>
          <cell r="Y14">
            <v>1080</v>
          </cell>
          <cell r="Z14">
            <v>1189</v>
          </cell>
          <cell r="AA14">
            <v>1226</v>
          </cell>
          <cell r="AB14">
            <v>1016</v>
          </cell>
          <cell r="AC14">
            <v>1032</v>
          </cell>
          <cell r="AD14">
            <v>1017</v>
          </cell>
          <cell r="AE14">
            <v>1014</v>
          </cell>
          <cell r="AF14">
            <v>1065</v>
          </cell>
          <cell r="AG14">
            <v>1060</v>
          </cell>
          <cell r="AH14">
            <v>1010</v>
          </cell>
          <cell r="AI14">
            <v>1028</v>
          </cell>
          <cell r="AJ14">
            <v>32794</v>
          </cell>
          <cell r="AK14">
            <v>1057.8709677419354</v>
          </cell>
        </row>
        <row r="15">
          <cell r="B15" t="str">
            <v>SIR</v>
          </cell>
          <cell r="C15" t="str">
            <v>SIRARI</v>
          </cell>
          <cell r="D15" t="str">
            <v>E</v>
          </cell>
          <cell r="E15">
            <v>1201</v>
          </cell>
          <cell r="F15">
            <v>1200</v>
          </cell>
          <cell r="G15">
            <v>1194</v>
          </cell>
          <cell r="H15">
            <v>1163</v>
          </cell>
          <cell r="I15">
            <v>1168</v>
          </cell>
          <cell r="J15">
            <v>1155</v>
          </cell>
          <cell r="K15">
            <v>1152</v>
          </cell>
          <cell r="L15">
            <v>1165</v>
          </cell>
          <cell r="M15">
            <v>1177</v>
          </cell>
          <cell r="N15">
            <v>1183</v>
          </cell>
          <cell r="O15">
            <v>1188</v>
          </cell>
          <cell r="P15">
            <v>1186</v>
          </cell>
          <cell r="Q15">
            <v>1212</v>
          </cell>
          <cell r="R15">
            <v>1230</v>
          </cell>
          <cell r="S15">
            <v>1274</v>
          </cell>
          <cell r="T15">
            <v>1220</v>
          </cell>
          <cell r="U15">
            <v>1215</v>
          </cell>
          <cell r="V15">
            <v>1212</v>
          </cell>
          <cell r="W15">
            <v>1223</v>
          </cell>
          <cell r="X15">
            <v>1235</v>
          </cell>
          <cell r="Y15">
            <v>1230</v>
          </cell>
          <cell r="Z15">
            <v>1229</v>
          </cell>
          <cell r="AA15">
            <v>1218</v>
          </cell>
          <cell r="AB15">
            <v>1216</v>
          </cell>
          <cell r="AC15">
            <v>1215</v>
          </cell>
          <cell r="AD15">
            <v>1211</v>
          </cell>
          <cell r="AE15">
            <v>1040</v>
          </cell>
          <cell r="AF15">
            <v>1162</v>
          </cell>
          <cell r="AG15">
            <v>1201</v>
          </cell>
          <cell r="AH15">
            <v>1188</v>
          </cell>
          <cell r="AI15">
            <v>1204</v>
          </cell>
          <cell r="AJ15">
            <v>37067</v>
          </cell>
          <cell r="AK15">
            <v>1195.7096774193549</v>
          </cell>
        </row>
        <row r="16">
          <cell r="B16" t="str">
            <v>TDY</v>
          </cell>
          <cell r="C16" t="str">
            <v>TUNDY</v>
          </cell>
          <cell r="D16" t="str">
            <v>N</v>
          </cell>
          <cell r="E16">
            <v>887</v>
          </cell>
          <cell r="F16">
            <v>915</v>
          </cell>
          <cell r="G16">
            <v>900</v>
          </cell>
          <cell r="H16">
            <v>909</v>
          </cell>
          <cell r="I16">
            <v>902</v>
          </cell>
          <cell r="J16">
            <v>898</v>
          </cell>
          <cell r="K16">
            <v>901</v>
          </cell>
          <cell r="L16">
            <v>903</v>
          </cell>
          <cell r="M16">
            <v>897</v>
          </cell>
          <cell r="N16">
            <v>891</v>
          </cell>
          <cell r="O16">
            <v>883</v>
          </cell>
          <cell r="P16">
            <v>880</v>
          </cell>
          <cell r="Q16">
            <v>876</v>
          </cell>
          <cell r="R16">
            <v>875</v>
          </cell>
          <cell r="S16">
            <v>800</v>
          </cell>
          <cell r="T16">
            <v>851</v>
          </cell>
          <cell r="U16">
            <v>862</v>
          </cell>
          <cell r="V16">
            <v>865</v>
          </cell>
          <cell r="W16">
            <v>867</v>
          </cell>
          <cell r="X16">
            <v>868</v>
          </cell>
          <cell r="Y16">
            <v>902</v>
          </cell>
          <cell r="Z16">
            <v>874</v>
          </cell>
          <cell r="AA16">
            <v>863</v>
          </cell>
          <cell r="AB16">
            <v>841</v>
          </cell>
          <cell r="AC16">
            <v>840</v>
          </cell>
          <cell r="AD16">
            <v>840</v>
          </cell>
          <cell r="AE16">
            <v>840</v>
          </cell>
          <cell r="AF16">
            <v>773</v>
          </cell>
          <cell r="AG16">
            <v>840</v>
          </cell>
          <cell r="AH16">
            <v>841</v>
          </cell>
          <cell r="AI16">
            <v>830</v>
          </cell>
          <cell r="AJ16">
            <v>26914</v>
          </cell>
          <cell r="AK16">
            <v>868.19354838709683</v>
          </cell>
        </row>
        <row r="17">
          <cell r="B17" t="str">
            <v>VBR</v>
          </cell>
          <cell r="C17" t="str">
            <v>VIBORA</v>
          </cell>
          <cell r="D17" t="str">
            <v>E</v>
          </cell>
          <cell r="E17">
            <v>3365</v>
          </cell>
          <cell r="F17">
            <v>3377</v>
          </cell>
          <cell r="G17">
            <v>3384</v>
          </cell>
          <cell r="H17">
            <v>3370</v>
          </cell>
          <cell r="I17">
            <v>3352</v>
          </cell>
          <cell r="J17">
            <v>3360</v>
          </cell>
          <cell r="K17">
            <v>3307</v>
          </cell>
          <cell r="L17">
            <v>3319</v>
          </cell>
          <cell r="M17">
            <v>3296</v>
          </cell>
          <cell r="N17">
            <v>3297</v>
          </cell>
          <cell r="O17">
            <v>3294</v>
          </cell>
          <cell r="P17">
            <v>3222</v>
          </cell>
          <cell r="Q17">
            <v>3241</v>
          </cell>
          <cell r="R17">
            <v>3246</v>
          </cell>
          <cell r="S17">
            <v>3256</v>
          </cell>
          <cell r="T17">
            <v>3264</v>
          </cell>
          <cell r="U17">
            <v>3228</v>
          </cell>
          <cell r="V17">
            <v>3237</v>
          </cell>
          <cell r="W17">
            <v>3289</v>
          </cell>
          <cell r="X17">
            <v>2468</v>
          </cell>
          <cell r="Y17">
            <v>3285</v>
          </cell>
          <cell r="Z17">
            <v>3298</v>
          </cell>
          <cell r="AA17">
            <v>3325</v>
          </cell>
          <cell r="AB17">
            <v>3330</v>
          </cell>
          <cell r="AC17">
            <v>3305</v>
          </cell>
          <cell r="AD17">
            <v>3238</v>
          </cell>
          <cell r="AE17">
            <v>3229</v>
          </cell>
          <cell r="AF17">
            <v>3206</v>
          </cell>
          <cell r="AG17">
            <v>3085</v>
          </cell>
          <cell r="AH17">
            <v>3135</v>
          </cell>
          <cell r="AI17">
            <v>3255</v>
          </cell>
          <cell r="AJ17">
            <v>100863</v>
          </cell>
          <cell r="AK17">
            <v>3253.6451612903224</v>
          </cell>
        </row>
        <row r="18">
          <cell r="B18" t="str">
            <v>YPC</v>
          </cell>
          <cell r="C18" t="str">
            <v>YAPACANI</v>
          </cell>
          <cell r="D18" t="str">
            <v>E</v>
          </cell>
          <cell r="E18">
            <v>200</v>
          </cell>
          <cell r="F18">
            <v>202</v>
          </cell>
          <cell r="G18">
            <v>198</v>
          </cell>
          <cell r="H18">
            <v>197</v>
          </cell>
          <cell r="I18">
            <v>199</v>
          </cell>
          <cell r="J18">
            <v>198</v>
          </cell>
          <cell r="K18">
            <v>200</v>
          </cell>
          <cell r="L18">
            <v>206</v>
          </cell>
          <cell r="M18">
            <v>197</v>
          </cell>
          <cell r="N18">
            <v>199</v>
          </cell>
          <cell r="O18">
            <v>201</v>
          </cell>
          <cell r="P18">
            <v>194</v>
          </cell>
          <cell r="Q18">
            <v>191</v>
          </cell>
          <cell r="R18">
            <v>153</v>
          </cell>
          <cell r="S18">
            <v>208</v>
          </cell>
          <cell r="T18">
            <v>207</v>
          </cell>
          <cell r="U18">
            <v>202</v>
          </cell>
          <cell r="V18">
            <v>200</v>
          </cell>
          <cell r="W18">
            <v>204</v>
          </cell>
          <cell r="X18">
            <v>199</v>
          </cell>
          <cell r="Y18">
            <v>195</v>
          </cell>
          <cell r="Z18">
            <v>199</v>
          </cell>
          <cell r="AA18">
            <v>198</v>
          </cell>
          <cell r="AB18">
            <v>198</v>
          </cell>
          <cell r="AC18">
            <v>196</v>
          </cell>
          <cell r="AD18">
            <v>194</v>
          </cell>
          <cell r="AE18">
            <v>194</v>
          </cell>
          <cell r="AF18">
            <v>182</v>
          </cell>
          <cell r="AG18">
            <v>178</v>
          </cell>
          <cell r="AH18">
            <v>183</v>
          </cell>
          <cell r="AI18">
            <v>192</v>
          </cell>
          <cell r="AJ18">
            <v>6064</v>
          </cell>
          <cell r="AK18">
            <v>195.61290322580646</v>
          </cell>
        </row>
        <row r="19">
          <cell r="B19" t="str">
            <v>TOTAL   NUEVO</v>
          </cell>
          <cell r="E19">
            <v>1856</v>
          </cell>
          <cell r="F19">
            <v>1890</v>
          </cell>
          <cell r="G19">
            <v>1879</v>
          </cell>
          <cell r="H19">
            <v>1906</v>
          </cell>
          <cell r="I19">
            <v>1894</v>
          </cell>
          <cell r="J19">
            <v>1888</v>
          </cell>
          <cell r="K19">
            <v>1908</v>
          </cell>
          <cell r="L19">
            <v>1909</v>
          </cell>
          <cell r="M19">
            <v>1915</v>
          </cell>
          <cell r="N19">
            <v>1914</v>
          </cell>
          <cell r="O19">
            <v>1887</v>
          </cell>
          <cell r="P19">
            <v>1879</v>
          </cell>
          <cell r="Q19">
            <v>1876</v>
          </cell>
          <cell r="R19">
            <v>1881</v>
          </cell>
          <cell r="S19">
            <v>1761</v>
          </cell>
          <cell r="T19">
            <v>1847</v>
          </cell>
          <cell r="U19">
            <v>1865</v>
          </cell>
          <cell r="V19">
            <v>1875</v>
          </cell>
          <cell r="W19">
            <v>1883</v>
          </cell>
          <cell r="X19">
            <v>2436</v>
          </cell>
          <cell r="Y19">
            <v>2000</v>
          </cell>
          <cell r="Z19">
            <v>2079</v>
          </cell>
          <cell r="AA19">
            <v>1942</v>
          </cell>
          <cell r="AB19">
            <v>1861</v>
          </cell>
          <cell r="AC19">
            <v>1856</v>
          </cell>
          <cell r="AD19">
            <v>1876</v>
          </cell>
          <cell r="AE19">
            <v>1867</v>
          </cell>
          <cell r="AF19">
            <v>1796</v>
          </cell>
          <cell r="AG19">
            <v>1840</v>
          </cell>
          <cell r="AH19">
            <v>1818</v>
          </cell>
          <cell r="AI19">
            <v>1830</v>
          </cell>
          <cell r="AJ19">
            <v>58914</v>
          </cell>
          <cell r="AK19">
            <v>1900.4516129032259</v>
          </cell>
        </row>
        <row r="20">
          <cell r="B20" t="str">
            <v>TOTAL   EXISTENTE</v>
          </cell>
          <cell r="E20">
            <v>5900</v>
          </cell>
          <cell r="F20">
            <v>5887</v>
          </cell>
          <cell r="G20">
            <v>5908</v>
          </cell>
          <cell r="H20">
            <v>5812</v>
          </cell>
          <cell r="I20">
            <v>5795</v>
          </cell>
          <cell r="J20">
            <v>5758</v>
          </cell>
          <cell r="K20">
            <v>5630</v>
          </cell>
          <cell r="L20">
            <v>5762</v>
          </cell>
          <cell r="M20">
            <v>5710</v>
          </cell>
          <cell r="N20">
            <v>5726</v>
          </cell>
          <cell r="O20">
            <v>5769</v>
          </cell>
          <cell r="P20">
            <v>5696</v>
          </cell>
          <cell r="Q20">
            <v>5714</v>
          </cell>
          <cell r="R20">
            <v>5649</v>
          </cell>
          <cell r="S20">
            <v>5759</v>
          </cell>
          <cell r="T20">
            <v>5716</v>
          </cell>
          <cell r="U20">
            <v>5704</v>
          </cell>
          <cell r="V20">
            <v>5629</v>
          </cell>
          <cell r="W20">
            <v>5738</v>
          </cell>
          <cell r="X20">
            <v>4875</v>
          </cell>
          <cell r="Y20">
            <v>5790</v>
          </cell>
          <cell r="Z20">
            <v>5915</v>
          </cell>
          <cell r="AA20">
            <v>5967</v>
          </cell>
          <cell r="AB20">
            <v>5760</v>
          </cell>
          <cell r="AC20">
            <v>5748</v>
          </cell>
          <cell r="AD20">
            <v>5660</v>
          </cell>
          <cell r="AE20">
            <v>5477</v>
          </cell>
          <cell r="AF20">
            <v>5615</v>
          </cell>
          <cell r="AG20">
            <v>5524</v>
          </cell>
          <cell r="AH20">
            <v>5516</v>
          </cell>
          <cell r="AI20">
            <v>5679</v>
          </cell>
          <cell r="AJ20">
            <v>176788</v>
          </cell>
          <cell r="AK20">
            <v>5702.8387096774195</v>
          </cell>
        </row>
        <row r="21">
          <cell r="B21" t="str">
            <v>TOTAL GENERAL</v>
          </cell>
          <cell r="E21">
            <v>7756</v>
          </cell>
          <cell r="F21">
            <v>7777</v>
          </cell>
          <cell r="G21">
            <v>7787</v>
          </cell>
          <cell r="H21">
            <v>7718</v>
          </cell>
          <cell r="I21">
            <v>7689</v>
          </cell>
          <cell r="J21">
            <v>7646</v>
          </cell>
          <cell r="K21">
            <v>7538</v>
          </cell>
          <cell r="L21">
            <v>7671</v>
          </cell>
          <cell r="M21">
            <v>7625</v>
          </cell>
          <cell r="N21">
            <v>7640</v>
          </cell>
          <cell r="O21">
            <v>7656</v>
          </cell>
          <cell r="P21">
            <v>7575</v>
          </cell>
          <cell r="Q21">
            <v>7590</v>
          </cell>
          <cell r="R21">
            <v>7530</v>
          </cell>
          <cell r="S21">
            <v>7520</v>
          </cell>
          <cell r="T21">
            <v>7563</v>
          </cell>
          <cell r="U21">
            <v>7569</v>
          </cell>
          <cell r="V21">
            <v>7504</v>
          </cell>
          <cell r="W21">
            <v>7621</v>
          </cell>
          <cell r="X21">
            <v>7311</v>
          </cell>
          <cell r="Y21">
            <v>7790</v>
          </cell>
          <cell r="Z21">
            <v>7994</v>
          </cell>
          <cell r="AA21">
            <v>7909</v>
          </cell>
          <cell r="AB21">
            <v>7621</v>
          </cell>
          <cell r="AC21">
            <v>7604</v>
          </cell>
          <cell r="AD21">
            <v>7536</v>
          </cell>
          <cell r="AE21">
            <v>7344</v>
          </cell>
          <cell r="AF21">
            <v>7411</v>
          </cell>
          <cell r="AG21">
            <v>7364</v>
          </cell>
          <cell r="AH21">
            <v>7334</v>
          </cell>
          <cell r="AI21">
            <v>7509</v>
          </cell>
          <cell r="AJ21">
            <v>235702</v>
          </cell>
          <cell r="AK21">
            <v>7603.2903225806449</v>
          </cell>
        </row>
        <row r="22">
          <cell r="B22" t="str">
            <v>GASOLINA  (BBLS)</v>
          </cell>
        </row>
        <row r="23">
          <cell r="B23" t="str">
            <v>RGD</v>
          </cell>
          <cell r="C23" t="str">
            <v>RIO GRANDE</v>
          </cell>
          <cell r="D23" t="str">
            <v>E</v>
          </cell>
          <cell r="E23">
            <v>271</v>
          </cell>
          <cell r="F23">
            <v>331</v>
          </cell>
          <cell r="G23">
            <v>315</v>
          </cell>
          <cell r="H23">
            <v>269</v>
          </cell>
          <cell r="I23">
            <v>249</v>
          </cell>
          <cell r="J23">
            <v>257</v>
          </cell>
          <cell r="K23">
            <v>327</v>
          </cell>
          <cell r="L23">
            <v>273</v>
          </cell>
          <cell r="M23">
            <v>273</v>
          </cell>
          <cell r="N23">
            <v>294</v>
          </cell>
          <cell r="O23">
            <v>277</v>
          </cell>
          <cell r="P23">
            <v>291</v>
          </cell>
          <cell r="Q23">
            <v>295</v>
          </cell>
          <cell r="R23">
            <v>301</v>
          </cell>
          <cell r="S23">
            <v>285</v>
          </cell>
          <cell r="T23">
            <v>289</v>
          </cell>
          <cell r="U23">
            <v>274</v>
          </cell>
          <cell r="V23">
            <v>291</v>
          </cell>
          <cell r="W23">
            <v>285</v>
          </cell>
          <cell r="X23">
            <v>269</v>
          </cell>
          <cell r="Y23">
            <v>276</v>
          </cell>
          <cell r="Z23">
            <v>302</v>
          </cell>
          <cell r="AA23">
            <v>318</v>
          </cell>
          <cell r="AB23">
            <v>301</v>
          </cell>
          <cell r="AC23">
            <v>303</v>
          </cell>
          <cell r="AD23">
            <v>285</v>
          </cell>
          <cell r="AE23">
            <v>302</v>
          </cell>
          <cell r="AF23">
            <v>306</v>
          </cell>
          <cell r="AG23">
            <v>309</v>
          </cell>
          <cell r="AH23">
            <v>281</v>
          </cell>
          <cell r="AI23">
            <v>307</v>
          </cell>
          <cell r="AJ23">
            <v>9006</v>
          </cell>
          <cell r="AK23">
            <v>290.51612903225805</v>
          </cell>
        </row>
        <row r="24">
          <cell r="B24" t="str">
            <v>RGD</v>
          </cell>
          <cell r="C24" t="str">
            <v>PLANTA</v>
          </cell>
          <cell r="D24" t="str">
            <v>E</v>
          </cell>
          <cell r="E24">
            <v>820</v>
          </cell>
          <cell r="F24">
            <v>1003</v>
          </cell>
          <cell r="G24">
            <v>956</v>
          </cell>
          <cell r="H24">
            <v>813</v>
          </cell>
          <cell r="I24">
            <v>756</v>
          </cell>
          <cell r="J24">
            <v>780</v>
          </cell>
          <cell r="K24">
            <v>990</v>
          </cell>
          <cell r="L24">
            <v>827</v>
          </cell>
          <cell r="M24">
            <v>845</v>
          </cell>
          <cell r="N24">
            <v>891</v>
          </cell>
          <cell r="O24">
            <v>931</v>
          </cell>
          <cell r="P24">
            <v>882</v>
          </cell>
          <cell r="Q24">
            <v>895</v>
          </cell>
          <cell r="R24">
            <v>913</v>
          </cell>
          <cell r="S24">
            <v>864</v>
          </cell>
          <cell r="T24">
            <v>875</v>
          </cell>
          <cell r="U24">
            <v>831</v>
          </cell>
          <cell r="V24">
            <v>881</v>
          </cell>
          <cell r="W24">
            <v>863</v>
          </cell>
          <cell r="X24">
            <v>770</v>
          </cell>
          <cell r="Y24">
            <v>838</v>
          </cell>
          <cell r="Z24">
            <v>916</v>
          </cell>
          <cell r="AA24">
            <v>964</v>
          </cell>
          <cell r="AB24">
            <v>911</v>
          </cell>
          <cell r="AC24">
            <v>917</v>
          </cell>
          <cell r="AD24">
            <v>863</v>
          </cell>
          <cell r="AE24">
            <v>914</v>
          </cell>
          <cell r="AF24">
            <v>927</v>
          </cell>
          <cell r="AG24">
            <v>936</v>
          </cell>
          <cell r="AH24">
            <v>852</v>
          </cell>
          <cell r="AI24">
            <v>930</v>
          </cell>
          <cell r="AJ24">
            <v>27354</v>
          </cell>
          <cell r="AK24">
            <v>882.38709677419354</v>
          </cell>
        </row>
        <row r="25">
          <cell r="B25" t="str">
            <v>SIR</v>
          </cell>
          <cell r="C25" t="str">
            <v>SIRARI</v>
          </cell>
          <cell r="D25" t="str">
            <v>E</v>
          </cell>
          <cell r="E25">
            <v>122</v>
          </cell>
          <cell r="F25">
            <v>122</v>
          </cell>
          <cell r="G25">
            <v>120</v>
          </cell>
          <cell r="H25">
            <v>114</v>
          </cell>
          <cell r="I25">
            <v>115</v>
          </cell>
          <cell r="J25">
            <v>115</v>
          </cell>
          <cell r="K25">
            <v>118</v>
          </cell>
          <cell r="L25">
            <v>120</v>
          </cell>
          <cell r="M25">
            <v>118</v>
          </cell>
          <cell r="N25">
            <v>120</v>
          </cell>
          <cell r="O25">
            <v>122</v>
          </cell>
          <cell r="P25">
            <v>115</v>
          </cell>
          <cell r="Q25">
            <v>110</v>
          </cell>
          <cell r="R25">
            <v>116</v>
          </cell>
          <cell r="S25">
            <v>118</v>
          </cell>
          <cell r="T25">
            <v>122</v>
          </cell>
          <cell r="U25">
            <v>125</v>
          </cell>
          <cell r="V25">
            <v>123</v>
          </cell>
          <cell r="W25">
            <v>125</v>
          </cell>
          <cell r="X25">
            <v>125</v>
          </cell>
          <cell r="Y25">
            <v>124</v>
          </cell>
          <cell r="Z25">
            <v>125</v>
          </cell>
          <cell r="AA25">
            <v>120</v>
          </cell>
          <cell r="AB25">
            <v>118</v>
          </cell>
          <cell r="AC25">
            <v>115</v>
          </cell>
          <cell r="AD25">
            <v>115</v>
          </cell>
          <cell r="AE25">
            <v>50</v>
          </cell>
          <cell r="AF25">
            <v>115</v>
          </cell>
          <cell r="AG25">
            <v>118</v>
          </cell>
          <cell r="AH25">
            <v>110</v>
          </cell>
          <cell r="AI25">
            <v>120</v>
          </cell>
          <cell r="AJ25">
            <v>3615</v>
          </cell>
          <cell r="AK25">
            <v>116.61290322580645</v>
          </cell>
        </row>
        <row r="26">
          <cell r="B26" t="str">
            <v>VBR</v>
          </cell>
          <cell r="C26" t="str">
            <v>VIBORA</v>
          </cell>
          <cell r="D26" t="str">
            <v>E</v>
          </cell>
          <cell r="E26">
            <v>72</v>
          </cell>
          <cell r="F26">
            <v>86</v>
          </cell>
          <cell r="G26">
            <v>88</v>
          </cell>
          <cell r="H26">
            <v>89</v>
          </cell>
          <cell r="I26">
            <v>89</v>
          </cell>
          <cell r="J26">
            <v>70</v>
          </cell>
          <cell r="K26">
            <v>76</v>
          </cell>
          <cell r="L26">
            <v>74</v>
          </cell>
          <cell r="M26">
            <v>72</v>
          </cell>
          <cell r="N26">
            <v>73</v>
          </cell>
          <cell r="O26">
            <v>63</v>
          </cell>
          <cell r="P26">
            <v>72</v>
          </cell>
          <cell r="Q26">
            <v>73</v>
          </cell>
          <cell r="R26">
            <v>74</v>
          </cell>
          <cell r="S26">
            <v>73</v>
          </cell>
          <cell r="T26">
            <v>78</v>
          </cell>
          <cell r="U26">
            <v>80</v>
          </cell>
          <cell r="V26">
            <v>81</v>
          </cell>
          <cell r="W26">
            <v>80</v>
          </cell>
          <cell r="X26">
            <v>0</v>
          </cell>
          <cell r="Y26">
            <v>78</v>
          </cell>
          <cell r="Z26">
            <v>80</v>
          </cell>
          <cell r="AA26">
            <v>70</v>
          </cell>
          <cell r="AB26">
            <v>78</v>
          </cell>
          <cell r="AC26">
            <v>76</v>
          </cell>
          <cell r="AD26">
            <v>78</v>
          </cell>
          <cell r="AE26">
            <v>90</v>
          </cell>
          <cell r="AF26">
            <v>205</v>
          </cell>
          <cell r="AG26">
            <v>185</v>
          </cell>
          <cell r="AH26">
            <v>126</v>
          </cell>
          <cell r="AI26">
            <v>150</v>
          </cell>
          <cell r="AJ26">
            <v>2679</v>
          </cell>
          <cell r="AK26">
            <v>86.41935483870968</v>
          </cell>
        </row>
        <row r="27">
          <cell r="B27" t="str">
            <v>TOTAL   EXISTENTE</v>
          </cell>
          <cell r="E27">
            <v>465</v>
          </cell>
          <cell r="F27">
            <v>539</v>
          </cell>
          <cell r="G27">
            <v>523</v>
          </cell>
          <cell r="H27">
            <v>472</v>
          </cell>
          <cell r="I27">
            <v>453</v>
          </cell>
          <cell r="J27">
            <v>442</v>
          </cell>
          <cell r="K27">
            <v>521</v>
          </cell>
          <cell r="L27">
            <v>467</v>
          </cell>
          <cell r="M27">
            <v>463</v>
          </cell>
          <cell r="N27">
            <v>487</v>
          </cell>
          <cell r="O27">
            <v>462</v>
          </cell>
          <cell r="P27">
            <v>478</v>
          </cell>
          <cell r="Q27">
            <v>478</v>
          </cell>
          <cell r="R27">
            <v>491</v>
          </cell>
          <cell r="S27">
            <v>476</v>
          </cell>
          <cell r="T27">
            <v>489</v>
          </cell>
          <cell r="U27">
            <v>479</v>
          </cell>
          <cell r="V27">
            <v>495</v>
          </cell>
          <cell r="W27">
            <v>490</v>
          </cell>
          <cell r="X27">
            <v>394</v>
          </cell>
          <cell r="Y27">
            <v>478</v>
          </cell>
          <cell r="Z27">
            <v>507</v>
          </cell>
          <cell r="AA27">
            <v>508</v>
          </cell>
          <cell r="AB27">
            <v>497</v>
          </cell>
          <cell r="AC27">
            <v>494</v>
          </cell>
          <cell r="AD27">
            <v>478</v>
          </cell>
          <cell r="AE27">
            <v>442</v>
          </cell>
          <cell r="AF27">
            <v>626</v>
          </cell>
          <cell r="AG27">
            <v>612</v>
          </cell>
          <cell r="AH27">
            <v>517</v>
          </cell>
          <cell r="AI27">
            <v>577</v>
          </cell>
          <cell r="AJ27">
            <v>15300</v>
          </cell>
          <cell r="AK27">
            <v>493.54838709677421</v>
          </cell>
        </row>
        <row r="29">
          <cell r="B29" t="str">
            <v>G.L.P.  (MC)</v>
          </cell>
        </row>
        <row r="30">
          <cell r="B30" t="str">
            <v>RGD</v>
          </cell>
          <cell r="C30" t="str">
            <v>RIO GRANDE</v>
          </cell>
          <cell r="D30" t="str">
            <v>E</v>
          </cell>
          <cell r="E30">
            <v>158.9</v>
          </cell>
          <cell r="F30">
            <v>175.7</v>
          </cell>
          <cell r="G30">
            <v>173.5</v>
          </cell>
          <cell r="H30">
            <v>164.6</v>
          </cell>
          <cell r="I30">
            <v>142.1</v>
          </cell>
          <cell r="J30">
            <v>163</v>
          </cell>
          <cell r="K30">
            <v>168.5</v>
          </cell>
          <cell r="L30">
            <v>156.6</v>
          </cell>
          <cell r="M30">
            <v>176</v>
          </cell>
          <cell r="N30">
            <v>163</v>
          </cell>
          <cell r="O30">
            <v>167.7</v>
          </cell>
          <cell r="P30">
            <v>158.80000000000001</v>
          </cell>
          <cell r="Q30">
            <v>157.30000000000001</v>
          </cell>
          <cell r="R30">
            <v>165.8</v>
          </cell>
          <cell r="S30">
            <v>133.6</v>
          </cell>
          <cell r="T30">
            <v>138.4</v>
          </cell>
          <cell r="U30">
            <v>139.80000000000001</v>
          </cell>
          <cell r="V30">
            <v>151.80000000000001</v>
          </cell>
          <cell r="W30">
            <v>135.30000000000001</v>
          </cell>
          <cell r="X30">
            <v>122.6</v>
          </cell>
          <cell r="Y30">
            <v>132.9</v>
          </cell>
          <cell r="Z30">
            <v>135.6</v>
          </cell>
          <cell r="AA30">
            <v>150.69999999999999</v>
          </cell>
          <cell r="AB30">
            <v>144.80000000000001</v>
          </cell>
          <cell r="AC30">
            <v>145</v>
          </cell>
          <cell r="AD30">
            <v>138.69999999999999</v>
          </cell>
          <cell r="AE30">
            <v>147.4</v>
          </cell>
          <cell r="AF30">
            <v>145.69999999999999</v>
          </cell>
          <cell r="AG30">
            <v>143.80000000000001</v>
          </cell>
          <cell r="AH30">
            <v>142.19999999999999</v>
          </cell>
          <cell r="AI30">
            <v>149.69999999999999</v>
          </cell>
          <cell r="AJ30">
            <v>4689.5</v>
          </cell>
          <cell r="AK30">
            <v>151.2741935483871</v>
          </cell>
        </row>
        <row r="31">
          <cell r="B31" t="str">
            <v>RGD</v>
          </cell>
          <cell r="C31" t="str">
            <v>PLANTA</v>
          </cell>
          <cell r="D31" t="str">
            <v>E</v>
          </cell>
          <cell r="E31">
            <v>481.38499999999999</v>
          </cell>
          <cell r="F31">
            <v>532.29700000000003</v>
          </cell>
          <cell r="G31">
            <v>525.81399999999996</v>
          </cell>
          <cell r="H31">
            <v>498.82</v>
          </cell>
          <cell r="I31">
            <v>430.52300000000002</v>
          </cell>
          <cell r="J31">
            <v>493.96199999999999</v>
          </cell>
          <cell r="K31">
            <v>510.73</v>
          </cell>
          <cell r="L31">
            <v>474.46199999999999</v>
          </cell>
          <cell r="M31">
            <v>533.38800000000003</v>
          </cell>
          <cell r="N31">
            <v>493.93700000000001</v>
          </cell>
          <cell r="O31">
            <v>508.25900000000001</v>
          </cell>
          <cell r="P31">
            <v>481.197</v>
          </cell>
          <cell r="Q31">
            <v>476.71100000000001</v>
          </cell>
          <cell r="R31">
            <v>502.46899999999999</v>
          </cell>
          <cell r="S31">
            <v>404.82299999999998</v>
          </cell>
          <cell r="T31">
            <v>419.47699999999998</v>
          </cell>
          <cell r="U31">
            <v>423.77199999999999</v>
          </cell>
          <cell r="V31">
            <v>459.94099999999997</v>
          </cell>
          <cell r="W31">
            <v>410.01400000000001</v>
          </cell>
          <cell r="X31">
            <v>351.12900000000002</v>
          </cell>
          <cell r="Y31">
            <v>402.79</v>
          </cell>
          <cell r="Z31">
            <v>410.79899999999998</v>
          </cell>
          <cell r="AA31">
            <v>456.51799999999997</v>
          </cell>
          <cell r="AB31">
            <v>438.72899999999998</v>
          </cell>
          <cell r="AC31">
            <v>439.44600000000003</v>
          </cell>
          <cell r="AD31">
            <v>420.166</v>
          </cell>
          <cell r="AE31">
            <v>446.70600000000002</v>
          </cell>
          <cell r="AF31">
            <v>441.59800000000001</v>
          </cell>
          <cell r="AG31">
            <v>435.69200000000001</v>
          </cell>
          <cell r="AH31">
            <v>430.98700000000002</v>
          </cell>
          <cell r="AI31">
            <v>453.76499999999999</v>
          </cell>
          <cell r="AJ31">
            <v>14190.306000000002</v>
          </cell>
          <cell r="AK31">
            <v>457.75180645161299</v>
          </cell>
        </row>
        <row r="32">
          <cell r="B32" t="str">
            <v>PETROLEO / CONDENSADO  ENTREGADO  (BBLS)</v>
          </cell>
        </row>
        <row r="33">
          <cell r="B33" t="str">
            <v>DIAS</v>
          </cell>
          <cell r="E33">
            <v>1</v>
          </cell>
          <cell r="F33">
            <v>2</v>
          </cell>
          <cell r="G33">
            <v>3</v>
          </cell>
          <cell r="H33">
            <v>4</v>
          </cell>
          <cell r="I33">
            <v>5</v>
          </cell>
          <cell r="J33">
            <v>6</v>
          </cell>
          <cell r="K33">
            <v>7</v>
          </cell>
          <cell r="L33">
            <v>8</v>
          </cell>
          <cell r="M33">
            <v>9</v>
          </cell>
          <cell r="N33">
            <v>10</v>
          </cell>
          <cell r="O33">
            <v>11</v>
          </cell>
          <cell r="P33">
            <v>12</v>
          </cell>
          <cell r="Q33">
            <v>13</v>
          </cell>
          <cell r="R33">
            <v>14</v>
          </cell>
          <cell r="S33">
            <v>15</v>
          </cell>
          <cell r="T33">
            <v>16</v>
          </cell>
          <cell r="U33">
            <v>17</v>
          </cell>
          <cell r="V33">
            <v>18</v>
          </cell>
          <cell r="W33">
            <v>19</v>
          </cell>
          <cell r="X33">
            <v>20</v>
          </cell>
          <cell r="Y33">
            <v>21</v>
          </cell>
          <cell r="Z33">
            <v>22</v>
          </cell>
          <cell r="AA33">
            <v>23</v>
          </cell>
          <cell r="AB33">
            <v>24</v>
          </cell>
          <cell r="AC33">
            <v>25</v>
          </cell>
          <cell r="AD33">
            <v>26</v>
          </cell>
          <cell r="AE33">
            <v>27</v>
          </cell>
          <cell r="AF33">
            <v>28</v>
          </cell>
          <cell r="AG33">
            <v>29</v>
          </cell>
          <cell r="AH33">
            <v>30</v>
          </cell>
          <cell r="AI33">
            <v>31</v>
          </cell>
          <cell r="AJ33" t="str">
            <v>TOTAL</v>
          </cell>
          <cell r="AK33" t="str">
            <v>PROM.</v>
          </cell>
        </row>
        <row r="34">
          <cell r="B34" t="str">
            <v>ARN</v>
          </cell>
          <cell r="C34" t="str">
            <v>ARROYO NEGRO</v>
          </cell>
          <cell r="D34" t="str">
            <v>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547</v>
          </cell>
          <cell r="Y34">
            <v>56</v>
          </cell>
          <cell r="Z34">
            <v>188</v>
          </cell>
          <cell r="AA34">
            <v>58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849</v>
          </cell>
          <cell r="AK34">
            <v>27.387096774193548</v>
          </cell>
        </row>
        <row r="35">
          <cell r="B35" t="str">
            <v>CAM</v>
          </cell>
          <cell r="C35" t="str">
            <v>CAMIRI</v>
          </cell>
          <cell r="D35" t="str">
            <v>N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20</v>
          </cell>
          <cell r="J35">
            <v>20</v>
          </cell>
          <cell r="K35">
            <v>589</v>
          </cell>
          <cell r="L35">
            <v>0</v>
          </cell>
          <cell r="M35">
            <v>743</v>
          </cell>
          <cell r="N35">
            <v>0</v>
          </cell>
          <cell r="O35">
            <v>709</v>
          </cell>
          <cell r="P35">
            <v>0</v>
          </cell>
          <cell r="Q35">
            <v>0</v>
          </cell>
          <cell r="R35">
            <v>720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962</v>
          </cell>
          <cell r="Z35">
            <v>0</v>
          </cell>
          <cell r="AA35">
            <v>940</v>
          </cell>
          <cell r="AB35">
            <v>742</v>
          </cell>
          <cell r="AC35">
            <v>0</v>
          </cell>
          <cell r="AD35">
            <v>772</v>
          </cell>
          <cell r="AE35">
            <v>0</v>
          </cell>
          <cell r="AF35">
            <v>3</v>
          </cell>
          <cell r="AG35">
            <v>0</v>
          </cell>
          <cell r="AH35">
            <v>952</v>
          </cell>
          <cell r="AI35">
            <v>0</v>
          </cell>
          <cell r="AJ35">
            <v>7172</v>
          </cell>
          <cell r="AK35">
            <v>231.35483870967741</v>
          </cell>
        </row>
        <row r="36">
          <cell r="B36" t="str">
            <v>CCB</v>
          </cell>
          <cell r="C36" t="str">
            <v>CASCABEL</v>
          </cell>
          <cell r="D36" t="str">
            <v>N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7">
          <cell r="B37" t="str">
            <v>CBR</v>
          </cell>
          <cell r="C37" t="str">
            <v>COBRA</v>
          </cell>
          <cell r="D37" t="str">
            <v>N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</row>
        <row r="38">
          <cell r="B38" t="str">
            <v>GRY</v>
          </cell>
          <cell r="C38" t="str">
            <v>GUAIRUY</v>
          </cell>
          <cell r="D38" t="str">
            <v>N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776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832</v>
          </cell>
          <cell r="AG38">
            <v>0</v>
          </cell>
          <cell r="AH38">
            <v>0</v>
          </cell>
          <cell r="AI38">
            <v>0</v>
          </cell>
          <cell r="AJ38">
            <v>1608</v>
          </cell>
          <cell r="AK38">
            <v>51.87096774193548</v>
          </cell>
        </row>
        <row r="39">
          <cell r="B39" t="str">
            <v>LPÑ</v>
          </cell>
          <cell r="C39" t="str">
            <v>LA PEÑA</v>
          </cell>
          <cell r="D39" t="str">
            <v>N</v>
          </cell>
          <cell r="E39">
            <v>553</v>
          </cell>
          <cell r="F39">
            <v>405</v>
          </cell>
          <cell r="G39">
            <v>525</v>
          </cell>
          <cell r="H39">
            <v>409</v>
          </cell>
          <cell r="I39">
            <v>1398</v>
          </cell>
          <cell r="J39">
            <v>357</v>
          </cell>
          <cell r="K39">
            <v>364</v>
          </cell>
          <cell r="L39">
            <v>339</v>
          </cell>
          <cell r="M39">
            <v>498</v>
          </cell>
          <cell r="N39">
            <v>545</v>
          </cell>
          <cell r="O39">
            <v>1389</v>
          </cell>
          <cell r="P39">
            <v>448</v>
          </cell>
          <cell r="Q39">
            <v>557</v>
          </cell>
          <cell r="R39">
            <v>494</v>
          </cell>
          <cell r="S39">
            <v>1310</v>
          </cell>
          <cell r="T39">
            <v>622</v>
          </cell>
          <cell r="U39">
            <v>428</v>
          </cell>
          <cell r="V39">
            <v>556</v>
          </cell>
          <cell r="W39">
            <v>530</v>
          </cell>
          <cell r="X39">
            <v>654</v>
          </cell>
          <cell r="Y39">
            <v>389</v>
          </cell>
          <cell r="Z39">
            <v>514</v>
          </cell>
          <cell r="AA39">
            <v>611</v>
          </cell>
          <cell r="AB39">
            <v>636</v>
          </cell>
          <cell r="AC39">
            <v>547</v>
          </cell>
          <cell r="AD39">
            <v>675</v>
          </cell>
          <cell r="AE39">
            <v>572</v>
          </cell>
          <cell r="AF39">
            <v>711</v>
          </cell>
          <cell r="AG39">
            <v>580</v>
          </cell>
          <cell r="AH39">
            <v>1244</v>
          </cell>
          <cell r="AI39">
            <v>509</v>
          </cell>
          <cell r="AJ39">
            <v>19369</v>
          </cell>
          <cell r="AK39">
            <v>624.80645161290317</v>
          </cell>
        </row>
        <row r="40">
          <cell r="B40" t="str">
            <v>PTJ</v>
          </cell>
          <cell r="C40" t="str">
            <v xml:space="preserve">PATUJU </v>
          </cell>
          <cell r="D40" t="str">
            <v>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1048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570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200</v>
          </cell>
          <cell r="AI40">
            <v>353</v>
          </cell>
          <cell r="AJ40">
            <v>2171</v>
          </cell>
          <cell r="AK40">
            <v>70.032258064516128</v>
          </cell>
        </row>
        <row r="41">
          <cell r="B41" t="str">
            <v>RGD</v>
          </cell>
          <cell r="C41" t="str">
            <v>RIO GRANDE</v>
          </cell>
          <cell r="D41" t="str">
            <v>E</v>
          </cell>
          <cell r="E41">
            <v>1405</v>
          </cell>
          <cell r="F41">
            <v>1439</v>
          </cell>
          <cell r="G41">
            <v>1447</v>
          </cell>
          <cell r="H41">
            <v>1351</v>
          </cell>
          <cell r="I41">
            <v>1325</v>
          </cell>
          <cell r="J41">
            <v>1302</v>
          </cell>
          <cell r="K41">
            <v>1298</v>
          </cell>
          <cell r="L41">
            <v>1345</v>
          </cell>
          <cell r="M41">
            <v>1313</v>
          </cell>
          <cell r="N41">
            <v>1341</v>
          </cell>
          <cell r="O41">
            <v>1363</v>
          </cell>
          <cell r="P41">
            <v>1385</v>
          </cell>
          <cell r="Q41">
            <v>1365</v>
          </cell>
          <cell r="R41">
            <v>1321</v>
          </cell>
          <cell r="S41">
            <v>1306</v>
          </cell>
          <cell r="T41">
            <v>1314</v>
          </cell>
          <cell r="U41">
            <v>1333</v>
          </cell>
          <cell r="V41">
            <v>1271</v>
          </cell>
          <cell r="W41">
            <v>1307</v>
          </cell>
          <cell r="X41">
            <v>1242</v>
          </cell>
          <cell r="Y41">
            <v>1356</v>
          </cell>
          <cell r="Z41">
            <v>1491</v>
          </cell>
          <cell r="AA41">
            <v>1544</v>
          </cell>
          <cell r="AB41">
            <v>1317</v>
          </cell>
          <cell r="AC41">
            <v>1335</v>
          </cell>
          <cell r="AD41">
            <v>1306</v>
          </cell>
          <cell r="AE41">
            <v>1316</v>
          </cell>
          <cell r="AF41">
            <v>1371</v>
          </cell>
          <cell r="AG41">
            <v>1369</v>
          </cell>
          <cell r="AH41">
            <v>1291</v>
          </cell>
          <cell r="AI41">
            <v>1335</v>
          </cell>
          <cell r="AJ41">
            <v>41804</v>
          </cell>
          <cell r="AK41">
            <v>1348.516129032258</v>
          </cell>
        </row>
        <row r="42">
          <cell r="B42" t="str">
            <v>SIR</v>
          </cell>
          <cell r="C42" t="str">
            <v>SIRARI</v>
          </cell>
          <cell r="D42" t="str">
            <v>E</v>
          </cell>
          <cell r="E42">
            <v>1334</v>
          </cell>
          <cell r="F42">
            <v>1330</v>
          </cell>
          <cell r="G42">
            <v>1295</v>
          </cell>
          <cell r="H42">
            <v>1297</v>
          </cell>
          <cell r="I42">
            <v>1160</v>
          </cell>
          <cell r="J42">
            <v>1600</v>
          </cell>
          <cell r="K42">
            <v>1270</v>
          </cell>
          <cell r="L42">
            <v>1330</v>
          </cell>
          <cell r="M42">
            <v>1331</v>
          </cell>
          <cell r="N42">
            <v>1326</v>
          </cell>
          <cell r="O42">
            <v>1323</v>
          </cell>
          <cell r="P42">
            <v>1280</v>
          </cell>
          <cell r="Q42">
            <v>1275</v>
          </cell>
          <cell r="R42">
            <v>1232</v>
          </cell>
          <cell r="S42">
            <v>1215</v>
          </cell>
          <cell r="T42">
            <v>1393</v>
          </cell>
          <cell r="U42">
            <v>1393</v>
          </cell>
          <cell r="V42">
            <v>1311</v>
          </cell>
          <cell r="W42">
            <v>1352</v>
          </cell>
          <cell r="X42">
            <v>1362</v>
          </cell>
          <cell r="Y42">
            <v>1359</v>
          </cell>
          <cell r="Z42">
            <v>1335</v>
          </cell>
          <cell r="AA42">
            <v>1340</v>
          </cell>
          <cell r="AB42">
            <v>1350</v>
          </cell>
          <cell r="AC42">
            <v>1318</v>
          </cell>
          <cell r="AD42">
            <v>1308</v>
          </cell>
          <cell r="AE42">
            <v>1239</v>
          </cell>
          <cell r="AF42">
            <v>1132</v>
          </cell>
          <cell r="AG42">
            <v>1296</v>
          </cell>
          <cell r="AH42">
            <v>0</v>
          </cell>
          <cell r="AI42">
            <v>2493</v>
          </cell>
          <cell r="AJ42">
            <v>40579</v>
          </cell>
          <cell r="AK42">
            <v>1309</v>
          </cell>
        </row>
        <row r="43">
          <cell r="B43" t="str">
            <v>TDY</v>
          </cell>
          <cell r="C43" t="str">
            <v>TUNDY</v>
          </cell>
          <cell r="D43" t="str">
            <v>N</v>
          </cell>
          <cell r="E43">
            <v>823</v>
          </cell>
          <cell r="F43">
            <v>924</v>
          </cell>
          <cell r="G43">
            <v>922</v>
          </cell>
          <cell r="H43">
            <v>1005</v>
          </cell>
          <cell r="I43">
            <v>822</v>
          </cell>
          <cell r="J43">
            <v>947</v>
          </cell>
          <cell r="K43">
            <v>954</v>
          </cell>
          <cell r="L43">
            <v>891</v>
          </cell>
          <cell r="M43">
            <v>875</v>
          </cell>
          <cell r="N43">
            <v>786</v>
          </cell>
          <cell r="O43">
            <v>977</v>
          </cell>
          <cell r="P43">
            <v>914</v>
          </cell>
          <cell r="Q43">
            <v>853</v>
          </cell>
          <cell r="R43">
            <v>884</v>
          </cell>
          <cell r="S43">
            <v>840</v>
          </cell>
          <cell r="T43">
            <v>815</v>
          </cell>
          <cell r="U43">
            <v>886</v>
          </cell>
          <cell r="V43">
            <v>858</v>
          </cell>
          <cell r="W43">
            <v>893</v>
          </cell>
          <cell r="X43">
            <v>834</v>
          </cell>
          <cell r="Y43">
            <v>959</v>
          </cell>
          <cell r="Z43">
            <v>910</v>
          </cell>
          <cell r="AA43">
            <v>848</v>
          </cell>
          <cell r="AB43">
            <v>865</v>
          </cell>
          <cell r="AC43">
            <v>847</v>
          </cell>
          <cell r="AD43">
            <v>755</v>
          </cell>
          <cell r="AE43">
            <v>884</v>
          </cell>
          <cell r="AF43">
            <v>725</v>
          </cell>
          <cell r="AG43">
            <v>834</v>
          </cell>
          <cell r="AH43">
            <v>803</v>
          </cell>
          <cell r="AI43">
            <v>844</v>
          </cell>
          <cell r="AJ43">
            <v>26977</v>
          </cell>
          <cell r="AK43">
            <v>870.22580645161293</v>
          </cell>
        </row>
        <row r="44">
          <cell r="B44" t="str">
            <v>VBR</v>
          </cell>
          <cell r="C44" t="str">
            <v>VIBORA</v>
          </cell>
          <cell r="D44" t="str">
            <v>E</v>
          </cell>
          <cell r="E44">
            <v>3444</v>
          </cell>
          <cell r="F44">
            <v>3345</v>
          </cell>
          <cell r="G44">
            <v>3524</v>
          </cell>
          <cell r="H44">
            <v>3446</v>
          </cell>
          <cell r="I44">
            <v>3304</v>
          </cell>
          <cell r="J44">
            <v>3344</v>
          </cell>
          <cell r="K44">
            <v>3163</v>
          </cell>
          <cell r="L44">
            <v>4134</v>
          </cell>
          <cell r="M44">
            <v>3133</v>
          </cell>
          <cell r="N44">
            <v>3311</v>
          </cell>
          <cell r="O44">
            <v>3234</v>
          </cell>
          <cell r="P44">
            <v>3212</v>
          </cell>
          <cell r="Q44">
            <v>3194</v>
          </cell>
          <cell r="R44">
            <v>3250</v>
          </cell>
          <cell r="S44">
            <v>3255</v>
          </cell>
          <cell r="T44">
            <v>3262</v>
          </cell>
          <cell r="U44">
            <v>3412</v>
          </cell>
          <cell r="V44">
            <v>3189</v>
          </cell>
          <cell r="W44">
            <v>3161</v>
          </cell>
          <cell r="X44">
            <v>2635</v>
          </cell>
          <cell r="Y44">
            <v>3521</v>
          </cell>
          <cell r="Z44">
            <v>3352</v>
          </cell>
          <cell r="AA44">
            <v>3279</v>
          </cell>
          <cell r="AB44">
            <v>3029</v>
          </cell>
          <cell r="AC44">
            <v>4300</v>
          </cell>
          <cell r="AD44">
            <v>3438</v>
          </cell>
          <cell r="AE44">
            <v>3103</v>
          </cell>
          <cell r="AF44">
            <v>3107</v>
          </cell>
          <cell r="AG44">
            <v>3203</v>
          </cell>
          <cell r="AH44">
            <v>3636</v>
          </cell>
          <cell r="AI44">
            <v>4180</v>
          </cell>
          <cell r="AJ44">
            <v>104100</v>
          </cell>
          <cell r="AK44">
            <v>3358.0645161290322</v>
          </cell>
        </row>
        <row r="45">
          <cell r="B45" t="str">
            <v>YPC</v>
          </cell>
          <cell r="C45" t="str">
            <v>YAPACANI</v>
          </cell>
          <cell r="D45" t="str">
            <v>E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1523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1118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1522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721</v>
          </cell>
          <cell r="AI45">
            <v>485</v>
          </cell>
          <cell r="AJ45">
            <v>5369</v>
          </cell>
          <cell r="AK45">
            <v>173.19354838709677</v>
          </cell>
        </row>
        <row r="46">
          <cell r="B46" t="str">
            <v>TOTAL   NUEVO</v>
          </cell>
          <cell r="E46">
            <v>1376</v>
          </cell>
          <cell r="F46">
            <v>1329</v>
          </cell>
          <cell r="G46">
            <v>1447</v>
          </cell>
          <cell r="H46">
            <v>1414</v>
          </cell>
          <cell r="I46">
            <v>2240</v>
          </cell>
          <cell r="J46">
            <v>1324</v>
          </cell>
          <cell r="K46">
            <v>1907</v>
          </cell>
          <cell r="L46">
            <v>1230</v>
          </cell>
          <cell r="M46">
            <v>2116</v>
          </cell>
          <cell r="N46">
            <v>1331</v>
          </cell>
          <cell r="O46">
            <v>3075</v>
          </cell>
          <cell r="P46">
            <v>1362</v>
          </cell>
          <cell r="Q46">
            <v>2186</v>
          </cell>
          <cell r="R46">
            <v>2098</v>
          </cell>
          <cell r="S46">
            <v>3198</v>
          </cell>
          <cell r="T46">
            <v>1437</v>
          </cell>
          <cell r="U46">
            <v>1314</v>
          </cell>
          <cell r="V46">
            <v>1414</v>
          </cell>
          <cell r="W46">
            <v>1423</v>
          </cell>
          <cell r="X46">
            <v>2035</v>
          </cell>
          <cell r="Y46">
            <v>2366</v>
          </cell>
          <cell r="Z46">
            <v>2182</v>
          </cell>
          <cell r="AA46">
            <v>2457</v>
          </cell>
          <cell r="AB46">
            <v>2243</v>
          </cell>
          <cell r="AC46">
            <v>1394</v>
          </cell>
          <cell r="AD46">
            <v>2202</v>
          </cell>
          <cell r="AE46">
            <v>1456</v>
          </cell>
          <cell r="AF46">
            <v>2271</v>
          </cell>
          <cell r="AG46">
            <v>1414</v>
          </cell>
          <cell r="AH46">
            <v>3199</v>
          </cell>
          <cell r="AI46">
            <v>1706</v>
          </cell>
          <cell r="AJ46">
            <v>58146</v>
          </cell>
          <cell r="AK46">
            <v>1875.6774193548388</v>
          </cell>
        </row>
        <row r="47">
          <cell r="B47" t="str">
            <v>TOTAL   EXISTENTE</v>
          </cell>
          <cell r="E47">
            <v>6183</v>
          </cell>
          <cell r="F47">
            <v>6114</v>
          </cell>
          <cell r="G47">
            <v>6266</v>
          </cell>
          <cell r="H47">
            <v>6094</v>
          </cell>
          <cell r="I47">
            <v>5789</v>
          </cell>
          <cell r="J47">
            <v>6246</v>
          </cell>
          <cell r="K47">
            <v>7254</v>
          </cell>
          <cell r="L47">
            <v>6809</v>
          </cell>
          <cell r="M47">
            <v>5777</v>
          </cell>
          <cell r="N47">
            <v>5978</v>
          </cell>
          <cell r="O47">
            <v>5920</v>
          </cell>
          <cell r="P47">
            <v>5877</v>
          </cell>
          <cell r="Q47">
            <v>5834</v>
          </cell>
          <cell r="R47">
            <v>5803</v>
          </cell>
          <cell r="S47">
            <v>6894</v>
          </cell>
          <cell r="T47">
            <v>5969</v>
          </cell>
          <cell r="U47">
            <v>6138</v>
          </cell>
          <cell r="V47">
            <v>5771</v>
          </cell>
          <cell r="W47">
            <v>5820</v>
          </cell>
          <cell r="X47">
            <v>5239</v>
          </cell>
          <cell r="Y47">
            <v>6236</v>
          </cell>
          <cell r="Z47">
            <v>7700</v>
          </cell>
          <cell r="AA47">
            <v>6163</v>
          </cell>
          <cell r="AB47">
            <v>5696</v>
          </cell>
          <cell r="AC47">
            <v>6953</v>
          </cell>
          <cell r="AD47">
            <v>6052</v>
          </cell>
          <cell r="AE47">
            <v>5658</v>
          </cell>
          <cell r="AF47">
            <v>5610</v>
          </cell>
          <cell r="AG47">
            <v>5868</v>
          </cell>
          <cell r="AH47">
            <v>5648</v>
          </cell>
          <cell r="AI47">
            <v>8493</v>
          </cell>
          <cell r="AJ47">
            <v>191852</v>
          </cell>
          <cell r="AK47">
            <v>6188.7741935483873</v>
          </cell>
        </row>
        <row r="48">
          <cell r="B48" t="str">
            <v>TOTAL GENERAL</v>
          </cell>
          <cell r="E48">
            <v>7559</v>
          </cell>
          <cell r="F48">
            <v>7443</v>
          </cell>
          <cell r="G48">
            <v>7713</v>
          </cell>
          <cell r="H48">
            <v>7508</v>
          </cell>
          <cell r="I48">
            <v>8029</v>
          </cell>
          <cell r="J48">
            <v>7570</v>
          </cell>
          <cell r="K48">
            <v>9161</v>
          </cell>
          <cell r="L48">
            <v>8039</v>
          </cell>
          <cell r="M48">
            <v>7893</v>
          </cell>
          <cell r="N48">
            <v>7309</v>
          </cell>
          <cell r="O48">
            <v>8995</v>
          </cell>
          <cell r="P48">
            <v>7239</v>
          </cell>
          <cell r="Q48">
            <v>8020</v>
          </cell>
          <cell r="R48">
            <v>7901</v>
          </cell>
          <cell r="S48">
            <v>10092</v>
          </cell>
          <cell r="T48">
            <v>7406</v>
          </cell>
          <cell r="U48">
            <v>7452</v>
          </cell>
          <cell r="V48">
            <v>7185</v>
          </cell>
          <cell r="W48">
            <v>7243</v>
          </cell>
          <cell r="X48">
            <v>7274</v>
          </cell>
          <cell r="Y48">
            <v>8602</v>
          </cell>
          <cell r="Z48">
            <v>9882</v>
          </cell>
          <cell r="AA48">
            <v>8620</v>
          </cell>
          <cell r="AB48">
            <v>7939</v>
          </cell>
          <cell r="AC48">
            <v>8347</v>
          </cell>
          <cell r="AD48">
            <v>8254</v>
          </cell>
          <cell r="AE48">
            <v>7114</v>
          </cell>
          <cell r="AF48">
            <v>7881</v>
          </cell>
          <cell r="AG48">
            <v>7282</v>
          </cell>
          <cell r="AH48">
            <v>8847</v>
          </cell>
          <cell r="AI48">
            <v>10199</v>
          </cell>
          <cell r="AJ48">
            <v>249998</v>
          </cell>
          <cell r="AK48">
            <v>8064.4516129032254</v>
          </cell>
        </row>
        <row r="49">
          <cell r="B49" t="str">
            <v>AGUA  (BBLS)</v>
          </cell>
        </row>
        <row r="50">
          <cell r="B50" t="str">
            <v>BQN</v>
          </cell>
          <cell r="C50" t="str">
            <v>BOQUERON</v>
          </cell>
          <cell r="D50" t="str">
            <v>N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B51" t="str">
            <v>CAM</v>
          </cell>
          <cell r="C51" t="str">
            <v>CAMIRI</v>
          </cell>
          <cell r="D51" t="str">
            <v>N</v>
          </cell>
          <cell r="E51">
            <v>15</v>
          </cell>
          <cell r="F51">
            <v>14</v>
          </cell>
          <cell r="G51">
            <v>16</v>
          </cell>
          <cell r="H51">
            <v>15</v>
          </cell>
          <cell r="I51">
            <v>20</v>
          </cell>
          <cell r="J51">
            <v>16</v>
          </cell>
          <cell r="K51">
            <v>17</v>
          </cell>
          <cell r="L51">
            <v>17</v>
          </cell>
          <cell r="M51">
            <v>19</v>
          </cell>
          <cell r="N51">
            <v>15</v>
          </cell>
          <cell r="O51">
            <v>15</v>
          </cell>
          <cell r="P51">
            <v>14</v>
          </cell>
          <cell r="Q51">
            <v>14</v>
          </cell>
          <cell r="R51">
            <v>15</v>
          </cell>
          <cell r="S51">
            <v>15</v>
          </cell>
          <cell r="T51">
            <v>16</v>
          </cell>
          <cell r="U51">
            <v>16</v>
          </cell>
          <cell r="V51">
            <v>16</v>
          </cell>
          <cell r="W51">
            <v>16</v>
          </cell>
          <cell r="X51">
            <v>21</v>
          </cell>
          <cell r="Y51">
            <v>15</v>
          </cell>
          <cell r="Z51">
            <v>16</v>
          </cell>
          <cell r="AA51">
            <v>17</v>
          </cell>
          <cell r="AB51">
            <v>12</v>
          </cell>
          <cell r="AC51">
            <v>15</v>
          </cell>
          <cell r="AD51">
            <v>15</v>
          </cell>
          <cell r="AE51">
            <v>13</v>
          </cell>
          <cell r="AF51">
            <v>12</v>
          </cell>
          <cell r="AG51">
            <v>12</v>
          </cell>
          <cell r="AH51">
            <v>15</v>
          </cell>
          <cell r="AI51">
            <v>13</v>
          </cell>
          <cell r="AJ51">
            <v>477</v>
          </cell>
          <cell r="AK51">
            <v>15.387096774193548</v>
          </cell>
        </row>
        <row r="52">
          <cell r="B52" t="str">
            <v>CCB</v>
          </cell>
          <cell r="C52" t="str">
            <v>CASCABEL</v>
          </cell>
          <cell r="D52" t="str">
            <v>N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B53" t="str">
            <v>CBR</v>
          </cell>
          <cell r="C53" t="str">
            <v>COBRA</v>
          </cell>
          <cell r="D53" t="str">
            <v>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</row>
        <row r="54">
          <cell r="B54" t="str">
            <v>GRY</v>
          </cell>
          <cell r="C54" t="str">
            <v>GUAIRUY</v>
          </cell>
          <cell r="D54" t="str">
            <v>N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</row>
        <row r="55">
          <cell r="B55" t="str">
            <v>LPÑ</v>
          </cell>
          <cell r="C55" t="str">
            <v>LA PEÑA</v>
          </cell>
          <cell r="D55" t="str">
            <v>N</v>
          </cell>
          <cell r="E55">
            <v>789</v>
          </cell>
          <cell r="F55">
            <v>988</v>
          </cell>
          <cell r="G55">
            <v>920</v>
          </cell>
          <cell r="H55">
            <v>1494</v>
          </cell>
          <cell r="I55">
            <v>940</v>
          </cell>
          <cell r="J55">
            <v>1138</v>
          </cell>
          <cell r="K55">
            <v>1110</v>
          </cell>
          <cell r="L55">
            <v>1130</v>
          </cell>
          <cell r="M55">
            <v>1092</v>
          </cell>
          <cell r="N55">
            <v>1000</v>
          </cell>
          <cell r="O55">
            <v>990</v>
          </cell>
          <cell r="P55">
            <v>999</v>
          </cell>
          <cell r="Q55">
            <v>984</v>
          </cell>
          <cell r="R55">
            <v>1002</v>
          </cell>
          <cell r="S55">
            <v>1009</v>
          </cell>
          <cell r="T55">
            <v>993</v>
          </cell>
          <cell r="U55">
            <v>1005</v>
          </cell>
          <cell r="V55">
            <v>1013</v>
          </cell>
          <cell r="W55">
            <v>1008</v>
          </cell>
          <cell r="X55">
            <v>1037</v>
          </cell>
          <cell r="Y55">
            <v>1023</v>
          </cell>
          <cell r="Z55">
            <v>1025</v>
          </cell>
          <cell r="AA55">
            <v>1042</v>
          </cell>
          <cell r="AB55">
            <v>1038</v>
          </cell>
          <cell r="AC55">
            <v>1049</v>
          </cell>
          <cell r="AD55">
            <v>1034</v>
          </cell>
          <cell r="AE55">
            <v>1025</v>
          </cell>
          <cell r="AF55">
            <v>1003</v>
          </cell>
          <cell r="AG55">
            <v>1024</v>
          </cell>
          <cell r="AH55">
            <v>1109</v>
          </cell>
          <cell r="AI55">
            <v>1468</v>
          </cell>
          <cell r="AJ55">
            <v>32481</v>
          </cell>
          <cell r="AK55">
            <v>1047.7741935483871</v>
          </cell>
        </row>
        <row r="56">
          <cell r="B56" t="str">
            <v>PTJ</v>
          </cell>
          <cell r="C56" t="str">
            <v xml:space="preserve">PATUJU </v>
          </cell>
          <cell r="D56" t="str">
            <v>N</v>
          </cell>
          <cell r="E56">
            <v>3</v>
          </cell>
          <cell r="F56">
            <v>2</v>
          </cell>
          <cell r="G56">
            <v>2</v>
          </cell>
          <cell r="H56">
            <v>3</v>
          </cell>
          <cell r="I56">
            <v>2</v>
          </cell>
          <cell r="J56">
            <v>2</v>
          </cell>
          <cell r="K56">
            <v>2</v>
          </cell>
          <cell r="L56">
            <v>3</v>
          </cell>
          <cell r="M56">
            <v>2</v>
          </cell>
          <cell r="N56">
            <v>3</v>
          </cell>
          <cell r="O56">
            <v>3</v>
          </cell>
          <cell r="P56">
            <v>2</v>
          </cell>
          <cell r="Q56">
            <v>3</v>
          </cell>
          <cell r="R56">
            <v>2</v>
          </cell>
          <cell r="S56">
            <v>2</v>
          </cell>
          <cell r="T56">
            <v>3</v>
          </cell>
          <cell r="U56">
            <v>2</v>
          </cell>
          <cell r="V56">
            <v>2</v>
          </cell>
          <cell r="W56">
            <v>2</v>
          </cell>
          <cell r="X56">
            <v>2</v>
          </cell>
          <cell r="Y56">
            <v>2</v>
          </cell>
          <cell r="Z56">
            <v>3</v>
          </cell>
          <cell r="AA56">
            <v>4</v>
          </cell>
          <cell r="AB56">
            <v>3</v>
          </cell>
          <cell r="AC56">
            <v>2</v>
          </cell>
          <cell r="AD56">
            <v>3</v>
          </cell>
          <cell r="AE56">
            <v>2</v>
          </cell>
          <cell r="AF56">
            <v>3</v>
          </cell>
          <cell r="AG56">
            <v>3</v>
          </cell>
          <cell r="AH56">
            <v>2</v>
          </cell>
          <cell r="AI56">
            <v>3</v>
          </cell>
          <cell r="AJ56">
            <v>77</v>
          </cell>
          <cell r="AK56">
            <v>2.4838709677419355</v>
          </cell>
        </row>
        <row r="57">
          <cell r="B57" t="str">
            <v>RGD</v>
          </cell>
          <cell r="C57" t="str">
            <v>RIO GRANDE</v>
          </cell>
          <cell r="D57" t="str">
            <v>E</v>
          </cell>
          <cell r="E57">
            <v>809</v>
          </cell>
          <cell r="F57">
            <v>805</v>
          </cell>
          <cell r="G57">
            <v>811</v>
          </cell>
          <cell r="H57">
            <v>814</v>
          </cell>
          <cell r="I57">
            <v>793</v>
          </cell>
          <cell r="J57">
            <v>813</v>
          </cell>
          <cell r="K57">
            <v>800</v>
          </cell>
          <cell r="L57">
            <v>802</v>
          </cell>
          <cell r="M57">
            <v>801</v>
          </cell>
          <cell r="N57">
            <v>804</v>
          </cell>
          <cell r="O57">
            <v>800</v>
          </cell>
          <cell r="P57">
            <v>802</v>
          </cell>
          <cell r="Q57">
            <v>804</v>
          </cell>
          <cell r="R57">
            <v>829</v>
          </cell>
          <cell r="S57">
            <v>692</v>
          </cell>
          <cell r="T57">
            <v>653</v>
          </cell>
          <cell r="U57">
            <v>927</v>
          </cell>
          <cell r="V57">
            <v>860</v>
          </cell>
          <cell r="W57">
            <v>901</v>
          </cell>
          <cell r="X57">
            <v>989</v>
          </cell>
          <cell r="Y57">
            <v>905</v>
          </cell>
          <cell r="Z57">
            <v>903</v>
          </cell>
          <cell r="AA57">
            <v>907</v>
          </cell>
          <cell r="AB57">
            <v>908</v>
          </cell>
          <cell r="AC57">
            <v>914</v>
          </cell>
          <cell r="AD57">
            <v>949</v>
          </cell>
          <cell r="AE57">
            <v>944</v>
          </cell>
          <cell r="AF57">
            <v>941</v>
          </cell>
          <cell r="AG57">
            <v>951</v>
          </cell>
          <cell r="AH57">
            <v>936</v>
          </cell>
          <cell r="AI57">
            <v>962</v>
          </cell>
          <cell r="AJ57">
            <v>26529</v>
          </cell>
          <cell r="AK57">
            <v>855.77419354838707</v>
          </cell>
        </row>
        <row r="58">
          <cell r="B58" t="str">
            <v>SIR</v>
          </cell>
          <cell r="C58" t="str">
            <v>SIRARI</v>
          </cell>
          <cell r="D58" t="str">
            <v>E</v>
          </cell>
          <cell r="E58">
            <v>133</v>
          </cell>
          <cell r="F58">
            <v>135</v>
          </cell>
          <cell r="G58">
            <v>136</v>
          </cell>
          <cell r="H58">
            <v>130</v>
          </cell>
          <cell r="I58">
            <v>131</v>
          </cell>
          <cell r="J58">
            <v>133</v>
          </cell>
          <cell r="K58">
            <v>144</v>
          </cell>
          <cell r="L58">
            <v>136</v>
          </cell>
          <cell r="M58">
            <v>138</v>
          </cell>
          <cell r="N58">
            <v>138</v>
          </cell>
          <cell r="O58">
            <v>142</v>
          </cell>
          <cell r="P58">
            <v>140</v>
          </cell>
          <cell r="Q58">
            <v>157</v>
          </cell>
          <cell r="R58">
            <v>152</v>
          </cell>
          <cell r="S58">
            <v>146</v>
          </cell>
          <cell r="T58">
            <v>137</v>
          </cell>
          <cell r="U58">
            <v>147</v>
          </cell>
          <cell r="V58">
            <v>144</v>
          </cell>
          <cell r="W58">
            <v>134</v>
          </cell>
          <cell r="X58">
            <v>143</v>
          </cell>
          <cell r="Y58">
            <v>139</v>
          </cell>
          <cell r="Z58">
            <v>135</v>
          </cell>
          <cell r="AA58">
            <v>146</v>
          </cell>
          <cell r="AB58">
            <v>139</v>
          </cell>
          <cell r="AC58">
            <v>144</v>
          </cell>
          <cell r="AD58">
            <v>135</v>
          </cell>
          <cell r="AE58">
            <v>138</v>
          </cell>
          <cell r="AF58">
            <v>138</v>
          </cell>
          <cell r="AG58">
            <v>136</v>
          </cell>
          <cell r="AH58">
            <v>138</v>
          </cell>
          <cell r="AI58">
            <v>135</v>
          </cell>
          <cell r="AJ58">
            <v>4319</v>
          </cell>
          <cell r="AK58">
            <v>139.32258064516128</v>
          </cell>
        </row>
        <row r="59">
          <cell r="B59" t="str">
            <v>TDY</v>
          </cell>
          <cell r="C59" t="str">
            <v>TUNDY</v>
          </cell>
          <cell r="D59" t="str">
            <v>N</v>
          </cell>
          <cell r="E59">
            <v>1150</v>
          </cell>
          <cell r="F59">
            <v>1200</v>
          </cell>
          <cell r="G59">
            <v>1280</v>
          </cell>
          <cell r="H59">
            <v>1290</v>
          </cell>
          <cell r="I59">
            <v>1338</v>
          </cell>
          <cell r="J59">
            <v>1393</v>
          </cell>
          <cell r="K59">
            <v>1360</v>
          </cell>
          <cell r="L59">
            <v>1350</v>
          </cell>
          <cell r="M59">
            <v>1355</v>
          </cell>
          <cell r="N59">
            <v>1366</v>
          </cell>
          <cell r="O59">
            <v>1374</v>
          </cell>
          <cell r="P59">
            <v>1378</v>
          </cell>
          <cell r="Q59">
            <v>1380</v>
          </cell>
          <cell r="R59">
            <v>1375</v>
          </cell>
          <cell r="S59">
            <v>1250</v>
          </cell>
          <cell r="T59">
            <v>1385</v>
          </cell>
          <cell r="U59">
            <v>1391</v>
          </cell>
          <cell r="V59">
            <v>1394</v>
          </cell>
          <cell r="W59">
            <v>1380</v>
          </cell>
          <cell r="X59">
            <v>1385</v>
          </cell>
          <cell r="Y59">
            <v>1355</v>
          </cell>
          <cell r="Z59">
            <v>1440</v>
          </cell>
          <cell r="AA59">
            <v>1457</v>
          </cell>
          <cell r="AB59">
            <v>1359</v>
          </cell>
          <cell r="AC59">
            <v>1332</v>
          </cell>
          <cell r="AD59">
            <v>1443</v>
          </cell>
          <cell r="AE59">
            <v>1343</v>
          </cell>
          <cell r="AF59">
            <v>1343</v>
          </cell>
          <cell r="AG59">
            <v>1352</v>
          </cell>
          <cell r="AH59">
            <v>1348</v>
          </cell>
          <cell r="AI59">
            <v>1360</v>
          </cell>
          <cell r="AJ59">
            <v>41906</v>
          </cell>
          <cell r="AK59">
            <v>1351.8064516129032</v>
          </cell>
        </row>
        <row r="60">
          <cell r="B60" t="str">
            <v>VBR</v>
          </cell>
          <cell r="C60" t="str">
            <v>VIBORA</v>
          </cell>
          <cell r="D60" t="str">
            <v>E</v>
          </cell>
          <cell r="E60">
            <v>1086</v>
          </cell>
          <cell r="F60">
            <v>1058</v>
          </cell>
          <cell r="G60">
            <v>1091</v>
          </cell>
          <cell r="H60">
            <v>1055</v>
          </cell>
          <cell r="I60">
            <v>1030</v>
          </cell>
          <cell r="J60">
            <v>1072</v>
          </cell>
          <cell r="K60">
            <v>1080</v>
          </cell>
          <cell r="L60">
            <v>1093</v>
          </cell>
          <cell r="M60">
            <v>1075</v>
          </cell>
          <cell r="N60">
            <v>1083</v>
          </cell>
          <cell r="O60">
            <v>1065</v>
          </cell>
          <cell r="P60">
            <v>1089</v>
          </cell>
          <cell r="Q60">
            <v>1095</v>
          </cell>
          <cell r="R60">
            <v>1090</v>
          </cell>
          <cell r="S60">
            <v>1071</v>
          </cell>
          <cell r="T60">
            <v>1076</v>
          </cell>
          <cell r="U60">
            <v>1068</v>
          </cell>
          <cell r="V60">
            <v>1061</v>
          </cell>
          <cell r="W60">
            <v>1077</v>
          </cell>
          <cell r="X60">
            <v>933</v>
          </cell>
          <cell r="Y60">
            <v>1050</v>
          </cell>
          <cell r="Z60">
            <v>1025</v>
          </cell>
          <cell r="AA60">
            <v>1030</v>
          </cell>
          <cell r="AB60">
            <v>1035</v>
          </cell>
          <cell r="AC60">
            <v>1015</v>
          </cell>
          <cell r="AD60">
            <v>1178</v>
          </cell>
          <cell r="AE60">
            <v>1250</v>
          </cell>
          <cell r="AF60">
            <v>1235</v>
          </cell>
          <cell r="AG60">
            <v>1245</v>
          </cell>
          <cell r="AH60">
            <v>1155</v>
          </cell>
          <cell r="AI60">
            <v>1202</v>
          </cell>
          <cell r="AJ60">
            <v>33768</v>
          </cell>
          <cell r="AK60">
            <v>1089.2903225806451</v>
          </cell>
        </row>
        <row r="61">
          <cell r="B61" t="str">
            <v>YPC</v>
          </cell>
          <cell r="C61" t="str">
            <v>YAPACANI</v>
          </cell>
          <cell r="D61" t="str">
            <v>E</v>
          </cell>
          <cell r="E61">
            <v>119</v>
          </cell>
          <cell r="F61">
            <v>122</v>
          </cell>
          <cell r="G61">
            <v>118</v>
          </cell>
          <cell r="H61">
            <v>121</v>
          </cell>
          <cell r="I61">
            <v>119</v>
          </cell>
          <cell r="J61">
            <v>117</v>
          </cell>
          <cell r="K61">
            <v>115</v>
          </cell>
          <cell r="L61">
            <v>119</v>
          </cell>
          <cell r="M61">
            <v>113</v>
          </cell>
          <cell r="N61">
            <v>118</v>
          </cell>
          <cell r="O61">
            <v>116</v>
          </cell>
          <cell r="P61">
            <v>120</v>
          </cell>
          <cell r="Q61">
            <v>118</v>
          </cell>
          <cell r="R61">
            <v>122</v>
          </cell>
          <cell r="S61">
            <v>120</v>
          </cell>
          <cell r="T61">
            <v>119</v>
          </cell>
          <cell r="U61">
            <v>121</v>
          </cell>
          <cell r="V61">
            <v>119</v>
          </cell>
          <cell r="W61">
            <v>120</v>
          </cell>
          <cell r="X61">
            <v>121</v>
          </cell>
          <cell r="Y61">
            <v>120</v>
          </cell>
          <cell r="Z61">
            <v>121</v>
          </cell>
          <cell r="AA61">
            <v>119</v>
          </cell>
          <cell r="AB61">
            <v>119</v>
          </cell>
          <cell r="AC61">
            <v>120</v>
          </cell>
          <cell r="AD61">
            <v>120</v>
          </cell>
          <cell r="AE61">
            <v>121</v>
          </cell>
          <cell r="AF61">
            <v>119</v>
          </cell>
          <cell r="AG61">
            <v>120</v>
          </cell>
          <cell r="AH61">
            <v>120</v>
          </cell>
          <cell r="AI61">
            <v>121</v>
          </cell>
          <cell r="AJ61">
            <v>3697</v>
          </cell>
          <cell r="AK61">
            <v>119.25806451612904</v>
          </cell>
        </row>
        <row r="62">
          <cell r="B62" t="str">
            <v>TOTAL   NUEVO</v>
          </cell>
          <cell r="E62">
            <v>1957</v>
          </cell>
          <cell r="F62">
            <v>2204</v>
          </cell>
          <cell r="G62">
            <v>2218</v>
          </cell>
          <cell r="H62">
            <v>2802</v>
          </cell>
          <cell r="I62">
            <v>2300</v>
          </cell>
          <cell r="J62">
            <v>2549</v>
          </cell>
          <cell r="K62">
            <v>2489</v>
          </cell>
          <cell r="L62">
            <v>2500</v>
          </cell>
          <cell r="M62">
            <v>2468</v>
          </cell>
          <cell r="N62">
            <v>2384</v>
          </cell>
          <cell r="O62">
            <v>2382</v>
          </cell>
          <cell r="P62">
            <v>2393</v>
          </cell>
          <cell r="Q62">
            <v>2381</v>
          </cell>
          <cell r="R62">
            <v>2394</v>
          </cell>
          <cell r="S62">
            <v>2276</v>
          </cell>
          <cell r="T62">
            <v>2397</v>
          </cell>
          <cell r="U62">
            <v>2414</v>
          </cell>
          <cell r="V62">
            <v>2425</v>
          </cell>
          <cell r="W62">
            <v>2406</v>
          </cell>
          <cell r="X62">
            <v>2445</v>
          </cell>
          <cell r="Y62">
            <v>2395</v>
          </cell>
          <cell r="Z62">
            <v>2484</v>
          </cell>
          <cell r="AA62">
            <v>2520</v>
          </cell>
          <cell r="AB62">
            <v>2412</v>
          </cell>
          <cell r="AC62">
            <v>2398</v>
          </cell>
          <cell r="AD62">
            <v>2495</v>
          </cell>
          <cell r="AE62">
            <v>2383</v>
          </cell>
          <cell r="AF62">
            <v>2361</v>
          </cell>
          <cell r="AG62">
            <v>2391</v>
          </cell>
          <cell r="AH62">
            <v>2474</v>
          </cell>
          <cell r="AI62">
            <v>2844</v>
          </cell>
          <cell r="AJ62">
            <v>74941</v>
          </cell>
          <cell r="AK62">
            <v>2417.4516129032259</v>
          </cell>
        </row>
        <row r="63">
          <cell r="B63" t="str">
            <v>TOTAL   EXISTENTE</v>
          </cell>
          <cell r="E63">
            <v>2147</v>
          </cell>
          <cell r="F63">
            <v>2120</v>
          </cell>
          <cell r="G63">
            <v>2156</v>
          </cell>
          <cell r="H63">
            <v>2120</v>
          </cell>
          <cell r="I63">
            <v>2073</v>
          </cell>
          <cell r="J63">
            <v>2135</v>
          </cell>
          <cell r="K63">
            <v>2139</v>
          </cell>
          <cell r="L63">
            <v>2150</v>
          </cell>
          <cell r="M63">
            <v>2127</v>
          </cell>
          <cell r="N63">
            <v>2143</v>
          </cell>
          <cell r="O63">
            <v>2123</v>
          </cell>
          <cell r="P63">
            <v>2151</v>
          </cell>
          <cell r="Q63">
            <v>2174</v>
          </cell>
          <cell r="R63">
            <v>2193</v>
          </cell>
          <cell r="S63">
            <v>2029</v>
          </cell>
          <cell r="T63">
            <v>1985</v>
          </cell>
          <cell r="U63">
            <v>2263</v>
          </cell>
          <cell r="V63">
            <v>2184</v>
          </cell>
          <cell r="W63">
            <v>2232</v>
          </cell>
          <cell r="X63">
            <v>2186</v>
          </cell>
          <cell r="Y63">
            <v>2214</v>
          </cell>
          <cell r="Z63">
            <v>2184</v>
          </cell>
          <cell r="AA63">
            <v>2202</v>
          </cell>
          <cell r="AB63">
            <v>2201</v>
          </cell>
          <cell r="AC63">
            <v>2193</v>
          </cell>
          <cell r="AD63">
            <v>2382</v>
          </cell>
          <cell r="AE63">
            <v>2453</v>
          </cell>
          <cell r="AF63">
            <v>2433</v>
          </cell>
          <cell r="AG63">
            <v>2452</v>
          </cell>
          <cell r="AH63">
            <v>2349</v>
          </cell>
          <cell r="AI63">
            <v>2420</v>
          </cell>
          <cell r="AJ63">
            <v>68313</v>
          </cell>
          <cell r="AK63">
            <v>2203.6451612903224</v>
          </cell>
        </row>
        <row r="64">
          <cell r="B64" t="str">
            <v>TOTAL GENERAL</v>
          </cell>
          <cell r="E64">
            <v>4104</v>
          </cell>
          <cell r="F64">
            <v>4324</v>
          </cell>
          <cell r="G64">
            <v>4374</v>
          </cell>
          <cell r="H64">
            <v>4922</v>
          </cell>
          <cell r="I64">
            <v>4373</v>
          </cell>
          <cell r="J64">
            <v>4684</v>
          </cell>
          <cell r="K64">
            <v>4628</v>
          </cell>
          <cell r="L64">
            <v>4650</v>
          </cell>
          <cell r="M64">
            <v>4595</v>
          </cell>
          <cell r="N64">
            <v>4527</v>
          </cell>
          <cell r="O64">
            <v>4505</v>
          </cell>
          <cell r="P64">
            <v>4544</v>
          </cell>
          <cell r="Q64">
            <v>4555</v>
          </cell>
          <cell r="R64">
            <v>4587</v>
          </cell>
          <cell r="S64">
            <v>4305</v>
          </cell>
          <cell r="T64">
            <v>4382</v>
          </cell>
          <cell r="U64">
            <v>4677</v>
          </cell>
          <cell r="V64">
            <v>4609</v>
          </cell>
          <cell r="W64">
            <v>4638</v>
          </cell>
          <cell r="X64">
            <v>4631</v>
          </cell>
          <cell r="Y64">
            <v>4609</v>
          </cell>
          <cell r="Z64">
            <v>4668</v>
          </cell>
          <cell r="AA64">
            <v>4722</v>
          </cell>
          <cell r="AB64">
            <v>4613</v>
          </cell>
          <cell r="AC64">
            <v>4591</v>
          </cell>
          <cell r="AD64">
            <v>4877</v>
          </cell>
          <cell r="AE64">
            <v>4836</v>
          </cell>
          <cell r="AF64">
            <v>4794</v>
          </cell>
          <cell r="AG64">
            <v>4843</v>
          </cell>
          <cell r="AH64">
            <v>4823</v>
          </cell>
          <cell r="AI64">
            <v>5264</v>
          </cell>
          <cell r="AJ64">
            <v>143254</v>
          </cell>
          <cell r="AK64">
            <v>4621.0967741935483</v>
          </cell>
        </row>
      </sheetData>
      <sheetData sheetId="20" refreshError="1"/>
      <sheetData sheetId="21" refreshError="1">
        <row r="16">
          <cell r="B16" t="str">
            <v>VGR</v>
          </cell>
          <cell r="C16" t="str">
            <v>VUELTA GRANDE</v>
          </cell>
          <cell r="D16" t="str">
            <v>E</v>
          </cell>
          <cell r="E16">
            <v>1199</v>
          </cell>
          <cell r="F16">
            <v>1213</v>
          </cell>
          <cell r="G16">
            <v>1226</v>
          </cell>
          <cell r="H16">
            <v>1217</v>
          </cell>
          <cell r="I16">
            <v>1193</v>
          </cell>
          <cell r="J16">
            <v>1189</v>
          </cell>
          <cell r="K16">
            <v>1175</v>
          </cell>
          <cell r="L16">
            <v>1147</v>
          </cell>
          <cell r="M16">
            <v>1189</v>
          </cell>
          <cell r="N16">
            <v>1174</v>
          </cell>
          <cell r="O16">
            <v>1149</v>
          </cell>
          <cell r="P16">
            <v>1271</v>
          </cell>
          <cell r="Q16">
            <v>1300</v>
          </cell>
          <cell r="R16">
            <v>1354</v>
          </cell>
          <cell r="S16">
            <v>1361</v>
          </cell>
          <cell r="T16">
            <v>1301</v>
          </cell>
          <cell r="U16">
            <v>1296</v>
          </cell>
          <cell r="V16">
            <v>1277</v>
          </cell>
          <cell r="W16">
            <v>1268</v>
          </cell>
          <cell r="X16">
            <v>1257</v>
          </cell>
          <cell r="Y16">
            <v>1244</v>
          </cell>
          <cell r="Z16">
            <v>1260</v>
          </cell>
          <cell r="AA16">
            <v>1253</v>
          </cell>
          <cell r="AB16">
            <v>1253</v>
          </cell>
          <cell r="AC16">
            <v>1268</v>
          </cell>
          <cell r="AD16">
            <v>1253</v>
          </cell>
          <cell r="AE16">
            <v>1237</v>
          </cell>
          <cell r="AF16">
            <v>1233</v>
          </cell>
          <cell r="AG16">
            <v>1241</v>
          </cell>
          <cell r="AH16">
            <v>1273</v>
          </cell>
          <cell r="AI16">
            <v>1261</v>
          </cell>
          <cell r="AJ16">
            <v>38532</v>
          </cell>
          <cell r="AK16">
            <v>1242.9677419354839</v>
          </cell>
        </row>
        <row r="17">
          <cell r="B17" t="str">
            <v>TOTAL   NUEVO</v>
          </cell>
          <cell r="E17">
            <v>3684</v>
          </cell>
          <cell r="F17">
            <v>3687</v>
          </cell>
          <cell r="G17">
            <v>3581</v>
          </cell>
          <cell r="H17">
            <v>3532</v>
          </cell>
          <cell r="I17">
            <v>3623</v>
          </cell>
          <cell r="J17">
            <v>3581</v>
          </cell>
          <cell r="K17">
            <v>3609</v>
          </cell>
          <cell r="L17">
            <v>3614</v>
          </cell>
          <cell r="M17">
            <v>3632</v>
          </cell>
          <cell r="N17">
            <v>3496</v>
          </cell>
          <cell r="O17">
            <v>3571</v>
          </cell>
          <cell r="P17">
            <v>3620</v>
          </cell>
          <cell r="Q17">
            <v>3550</v>
          </cell>
          <cell r="R17">
            <v>3560</v>
          </cell>
          <cell r="S17">
            <v>3438</v>
          </cell>
          <cell r="T17">
            <v>3439</v>
          </cell>
          <cell r="U17">
            <v>3385</v>
          </cell>
          <cell r="V17">
            <v>3420</v>
          </cell>
          <cell r="W17">
            <v>3401</v>
          </cell>
          <cell r="X17">
            <v>3438</v>
          </cell>
          <cell r="Y17">
            <v>3437</v>
          </cell>
          <cell r="Z17">
            <v>3448</v>
          </cell>
          <cell r="AA17">
            <v>3420</v>
          </cell>
          <cell r="AB17">
            <v>3419</v>
          </cell>
          <cell r="AC17">
            <v>3396</v>
          </cell>
          <cell r="AD17">
            <v>3405</v>
          </cell>
          <cell r="AE17">
            <v>3403</v>
          </cell>
          <cell r="AF17">
            <v>3617</v>
          </cell>
          <cell r="AG17">
            <v>3662</v>
          </cell>
          <cell r="AH17">
            <v>3845</v>
          </cell>
          <cell r="AI17">
            <v>4146</v>
          </cell>
          <cell r="AJ17">
            <v>110059</v>
          </cell>
          <cell r="AK17">
            <v>3550.2903225806454</v>
          </cell>
        </row>
        <row r="18">
          <cell r="B18" t="str">
            <v>TOTAL   EXISTENTE</v>
          </cell>
          <cell r="E18">
            <v>3371</v>
          </cell>
          <cell r="F18">
            <v>3377</v>
          </cell>
          <cell r="G18">
            <v>3387</v>
          </cell>
          <cell r="H18">
            <v>3365</v>
          </cell>
          <cell r="I18">
            <v>3339</v>
          </cell>
          <cell r="J18">
            <v>3341</v>
          </cell>
          <cell r="K18">
            <v>3310</v>
          </cell>
          <cell r="L18">
            <v>3282</v>
          </cell>
          <cell r="M18">
            <v>3322</v>
          </cell>
          <cell r="N18">
            <v>3305</v>
          </cell>
          <cell r="O18">
            <v>3274</v>
          </cell>
          <cell r="P18">
            <v>3362</v>
          </cell>
          <cell r="Q18">
            <v>3396</v>
          </cell>
          <cell r="R18">
            <v>3427</v>
          </cell>
          <cell r="S18">
            <v>3437</v>
          </cell>
          <cell r="T18">
            <v>3369</v>
          </cell>
          <cell r="U18">
            <v>3367</v>
          </cell>
          <cell r="V18">
            <v>3368</v>
          </cell>
          <cell r="W18">
            <v>3377</v>
          </cell>
          <cell r="X18">
            <v>3325</v>
          </cell>
          <cell r="Y18">
            <v>3286</v>
          </cell>
          <cell r="Z18">
            <v>3354</v>
          </cell>
          <cell r="AA18">
            <v>3366</v>
          </cell>
          <cell r="AB18">
            <v>3363</v>
          </cell>
          <cell r="AC18">
            <v>3321</v>
          </cell>
          <cell r="AD18">
            <v>3289</v>
          </cell>
          <cell r="AE18">
            <v>3282</v>
          </cell>
          <cell r="AF18">
            <v>3247</v>
          </cell>
          <cell r="AG18">
            <v>3276</v>
          </cell>
          <cell r="AH18">
            <v>3339</v>
          </cell>
          <cell r="AI18">
            <v>3362</v>
          </cell>
          <cell r="AJ18">
            <v>103586</v>
          </cell>
          <cell r="AK18">
            <v>3341.483870967742</v>
          </cell>
        </row>
        <row r="19">
          <cell r="B19" t="str">
            <v>TOTAL GENERAL</v>
          </cell>
          <cell r="E19">
            <v>7055</v>
          </cell>
          <cell r="F19">
            <v>7064</v>
          </cell>
          <cell r="G19">
            <v>6968</v>
          </cell>
          <cell r="H19">
            <v>6897</v>
          </cell>
          <cell r="I19">
            <v>6962</v>
          </cell>
          <cell r="J19">
            <v>6922</v>
          </cell>
          <cell r="K19">
            <v>6919</v>
          </cell>
          <cell r="L19">
            <v>6896</v>
          </cell>
          <cell r="M19">
            <v>6954</v>
          </cell>
          <cell r="N19">
            <v>6801</v>
          </cell>
          <cell r="O19">
            <v>6845</v>
          </cell>
          <cell r="P19">
            <v>6982</v>
          </cell>
          <cell r="Q19">
            <v>6946</v>
          </cell>
          <cell r="R19">
            <v>6987</v>
          </cell>
          <cell r="S19">
            <v>6875</v>
          </cell>
          <cell r="T19">
            <v>6808</v>
          </cell>
          <cell r="U19">
            <v>6752</v>
          </cell>
          <cell r="V19">
            <v>6788</v>
          </cell>
          <cell r="W19">
            <v>6778</v>
          </cell>
          <cell r="X19">
            <v>6763</v>
          </cell>
          <cell r="Y19">
            <v>6723</v>
          </cell>
          <cell r="Z19">
            <v>6802</v>
          </cell>
          <cell r="AA19">
            <v>6786</v>
          </cell>
          <cell r="AB19">
            <v>6782</v>
          </cell>
          <cell r="AC19">
            <v>6717</v>
          </cell>
          <cell r="AD19">
            <v>6694</v>
          </cell>
          <cell r="AE19">
            <v>6685</v>
          </cell>
          <cell r="AF19">
            <v>6864</v>
          </cell>
          <cell r="AG19">
            <v>6938</v>
          </cell>
          <cell r="AH19">
            <v>7184</v>
          </cell>
          <cell r="AI19">
            <v>7508</v>
          </cell>
          <cell r="AJ19">
            <v>213645</v>
          </cell>
          <cell r="AK19">
            <v>6891.7741935483873</v>
          </cell>
        </row>
        <row r="20">
          <cell r="B20" t="str">
            <v>GASOLINA  (BBLS)</v>
          </cell>
        </row>
        <row r="21">
          <cell r="B21" t="str">
            <v>CRC</v>
          </cell>
          <cell r="C21" t="str">
            <v>CARRASCO</v>
          </cell>
          <cell r="D21" t="str">
            <v>E</v>
          </cell>
          <cell r="E21">
            <v>380</v>
          </cell>
          <cell r="F21">
            <v>381</v>
          </cell>
          <cell r="G21">
            <v>386</v>
          </cell>
          <cell r="H21">
            <v>207</v>
          </cell>
          <cell r="I21">
            <v>220</v>
          </cell>
          <cell r="J21">
            <v>373</v>
          </cell>
          <cell r="K21">
            <v>365</v>
          </cell>
          <cell r="L21">
            <v>372</v>
          </cell>
          <cell r="M21">
            <v>370</v>
          </cell>
          <cell r="N21">
            <v>363</v>
          </cell>
          <cell r="O21">
            <v>372</v>
          </cell>
          <cell r="P21">
            <v>374</v>
          </cell>
          <cell r="Q21">
            <v>385</v>
          </cell>
          <cell r="R21">
            <v>376</v>
          </cell>
          <cell r="S21">
            <v>392</v>
          </cell>
          <cell r="T21">
            <v>375</v>
          </cell>
          <cell r="U21">
            <v>374</v>
          </cell>
          <cell r="V21">
            <v>388</v>
          </cell>
          <cell r="W21">
            <v>401</v>
          </cell>
          <cell r="X21">
            <v>391</v>
          </cell>
          <cell r="Y21">
            <v>378</v>
          </cell>
          <cell r="Z21">
            <v>393</v>
          </cell>
          <cell r="AA21">
            <v>394</v>
          </cell>
          <cell r="AB21">
            <v>391</v>
          </cell>
          <cell r="AC21">
            <v>357</v>
          </cell>
          <cell r="AD21">
            <v>332</v>
          </cell>
          <cell r="AE21">
            <v>340</v>
          </cell>
          <cell r="AF21">
            <v>332</v>
          </cell>
          <cell r="AG21">
            <v>328</v>
          </cell>
          <cell r="AH21">
            <v>325</v>
          </cell>
          <cell r="AI21">
            <v>355</v>
          </cell>
          <cell r="AJ21">
            <v>11170</v>
          </cell>
          <cell r="AK21">
            <v>360.32258064516128</v>
          </cell>
        </row>
        <row r="22">
          <cell r="B22" t="str">
            <v>CRC</v>
          </cell>
          <cell r="C22" t="str">
            <v>CARRASCO-4</v>
          </cell>
          <cell r="D22" t="str">
            <v>N</v>
          </cell>
          <cell r="E22">
            <v>6</v>
          </cell>
          <cell r="F22">
            <v>7</v>
          </cell>
          <cell r="G22">
            <v>6</v>
          </cell>
          <cell r="H22">
            <v>1</v>
          </cell>
          <cell r="I22">
            <v>3</v>
          </cell>
          <cell r="J22">
            <v>6</v>
          </cell>
          <cell r="K22">
            <v>6</v>
          </cell>
          <cell r="L22">
            <v>6</v>
          </cell>
          <cell r="M22">
            <v>6</v>
          </cell>
          <cell r="N22">
            <v>6</v>
          </cell>
          <cell r="O22">
            <v>6</v>
          </cell>
          <cell r="P22">
            <v>6</v>
          </cell>
          <cell r="Q22">
            <v>7</v>
          </cell>
          <cell r="R22">
            <v>7</v>
          </cell>
          <cell r="S22">
            <v>7</v>
          </cell>
          <cell r="T22">
            <v>7</v>
          </cell>
          <cell r="U22">
            <v>6</v>
          </cell>
          <cell r="V22">
            <v>7</v>
          </cell>
          <cell r="W22">
            <v>7</v>
          </cell>
          <cell r="X22">
            <v>7</v>
          </cell>
          <cell r="Y22">
            <v>7</v>
          </cell>
          <cell r="Z22">
            <v>7</v>
          </cell>
          <cell r="AA22">
            <v>6</v>
          </cell>
          <cell r="AB22">
            <v>7</v>
          </cell>
          <cell r="AC22">
            <v>6</v>
          </cell>
          <cell r="AD22">
            <v>6</v>
          </cell>
          <cell r="AE22">
            <v>6</v>
          </cell>
          <cell r="AF22">
            <v>6</v>
          </cell>
          <cell r="AG22">
            <v>6</v>
          </cell>
          <cell r="AH22">
            <v>5</v>
          </cell>
          <cell r="AI22">
            <v>6</v>
          </cell>
          <cell r="AJ22">
            <v>188</v>
          </cell>
          <cell r="AK22">
            <v>6.064516129032258</v>
          </cell>
        </row>
        <row r="23">
          <cell r="B23" t="str">
            <v>SNQ</v>
          </cell>
          <cell r="C23" t="str">
            <v>SAN ROQUE</v>
          </cell>
          <cell r="D23" t="str">
            <v>N</v>
          </cell>
          <cell r="E23">
            <v>128</v>
          </cell>
          <cell r="F23">
            <v>118</v>
          </cell>
          <cell r="G23">
            <v>124</v>
          </cell>
          <cell r="H23">
            <v>114</v>
          </cell>
          <cell r="I23">
            <v>123</v>
          </cell>
          <cell r="J23">
            <v>130</v>
          </cell>
          <cell r="K23">
            <v>137</v>
          </cell>
          <cell r="L23">
            <v>139</v>
          </cell>
          <cell r="M23">
            <v>132</v>
          </cell>
          <cell r="N23">
            <v>110</v>
          </cell>
          <cell r="O23">
            <v>118</v>
          </cell>
          <cell r="P23">
            <v>115</v>
          </cell>
          <cell r="Q23">
            <v>120</v>
          </cell>
          <cell r="R23">
            <v>126</v>
          </cell>
          <cell r="S23">
            <v>125</v>
          </cell>
          <cell r="T23">
            <v>125</v>
          </cell>
          <cell r="U23">
            <v>125</v>
          </cell>
          <cell r="V23">
            <v>123</v>
          </cell>
          <cell r="W23">
            <v>121</v>
          </cell>
          <cell r="X23">
            <v>128</v>
          </cell>
          <cell r="Y23">
            <v>132</v>
          </cell>
          <cell r="Z23">
            <v>125</v>
          </cell>
          <cell r="AA23">
            <v>120</v>
          </cell>
          <cell r="AB23">
            <v>123</v>
          </cell>
          <cell r="AC23">
            <v>121</v>
          </cell>
          <cell r="AD23">
            <v>125</v>
          </cell>
          <cell r="AE23">
            <v>126</v>
          </cell>
          <cell r="AF23">
            <v>123</v>
          </cell>
          <cell r="AG23">
            <v>125</v>
          </cell>
          <cell r="AH23">
            <v>133</v>
          </cell>
          <cell r="AI23">
            <v>134</v>
          </cell>
          <cell r="AJ23">
            <v>3868</v>
          </cell>
          <cell r="AK23">
            <v>124.7741935483871</v>
          </cell>
        </row>
        <row r="24">
          <cell r="B24" t="str">
            <v>VGR</v>
          </cell>
          <cell r="C24" t="str">
            <v>VUELTA GRANDE</v>
          </cell>
          <cell r="D24" t="str">
            <v>E</v>
          </cell>
          <cell r="E24">
            <v>795</v>
          </cell>
          <cell r="F24">
            <v>794</v>
          </cell>
          <cell r="G24">
            <v>751</v>
          </cell>
          <cell r="H24">
            <v>758</v>
          </cell>
          <cell r="I24">
            <v>777</v>
          </cell>
          <cell r="J24">
            <v>802</v>
          </cell>
          <cell r="K24">
            <v>830</v>
          </cell>
          <cell r="L24">
            <v>859</v>
          </cell>
          <cell r="M24">
            <v>912</v>
          </cell>
          <cell r="N24">
            <v>906</v>
          </cell>
          <cell r="O24">
            <v>881</v>
          </cell>
          <cell r="P24">
            <v>898</v>
          </cell>
          <cell r="Q24">
            <v>901</v>
          </cell>
          <cell r="R24">
            <v>856</v>
          </cell>
          <cell r="S24">
            <v>800</v>
          </cell>
          <cell r="T24">
            <v>871</v>
          </cell>
          <cell r="U24">
            <v>865</v>
          </cell>
          <cell r="V24">
            <v>856</v>
          </cell>
          <cell r="W24">
            <v>811</v>
          </cell>
          <cell r="X24">
            <v>867</v>
          </cell>
          <cell r="Y24">
            <v>826</v>
          </cell>
          <cell r="Z24">
            <v>862</v>
          </cell>
          <cell r="AA24">
            <v>845</v>
          </cell>
          <cell r="AB24">
            <v>848</v>
          </cell>
          <cell r="AC24">
            <v>853</v>
          </cell>
          <cell r="AD24">
            <v>839</v>
          </cell>
          <cell r="AE24">
            <v>834</v>
          </cell>
          <cell r="AF24">
            <v>840</v>
          </cell>
          <cell r="AG24">
            <v>854</v>
          </cell>
          <cell r="AH24">
            <v>826</v>
          </cell>
          <cell r="AI24">
            <v>847</v>
          </cell>
          <cell r="AJ24">
            <v>26064</v>
          </cell>
          <cell r="AK24">
            <v>840.77419354838707</v>
          </cell>
        </row>
        <row r="25">
          <cell r="B25" t="str">
            <v>TOTAL   NUEVO</v>
          </cell>
          <cell r="E25">
            <v>134</v>
          </cell>
          <cell r="F25">
            <v>125</v>
          </cell>
          <cell r="G25">
            <v>130</v>
          </cell>
          <cell r="H25">
            <v>115</v>
          </cell>
          <cell r="I25">
            <v>126</v>
          </cell>
          <cell r="J25">
            <v>136</v>
          </cell>
          <cell r="K25">
            <v>143</v>
          </cell>
          <cell r="L25">
            <v>145</v>
          </cell>
          <cell r="M25">
            <v>138</v>
          </cell>
          <cell r="N25">
            <v>116</v>
          </cell>
          <cell r="O25">
            <v>124</v>
          </cell>
          <cell r="P25">
            <v>121</v>
          </cell>
          <cell r="Q25">
            <v>127</v>
          </cell>
          <cell r="R25">
            <v>133</v>
          </cell>
          <cell r="S25">
            <v>132</v>
          </cell>
          <cell r="T25">
            <v>132</v>
          </cell>
          <cell r="U25">
            <v>131</v>
          </cell>
          <cell r="V25">
            <v>130</v>
          </cell>
          <cell r="W25">
            <v>128</v>
          </cell>
          <cell r="X25">
            <v>135</v>
          </cell>
          <cell r="Y25">
            <v>139</v>
          </cell>
          <cell r="Z25">
            <v>132</v>
          </cell>
          <cell r="AA25">
            <v>126</v>
          </cell>
          <cell r="AB25">
            <v>130</v>
          </cell>
          <cell r="AC25">
            <v>127</v>
          </cell>
          <cell r="AD25">
            <v>131</v>
          </cell>
          <cell r="AE25">
            <v>132</v>
          </cell>
          <cell r="AF25">
            <v>129</v>
          </cell>
          <cell r="AG25">
            <v>131</v>
          </cell>
          <cell r="AH25">
            <v>138</v>
          </cell>
          <cell r="AI25">
            <v>140</v>
          </cell>
          <cell r="AJ25">
            <v>4056</v>
          </cell>
          <cell r="AK25">
            <v>130.83870967741936</v>
          </cell>
        </row>
        <row r="26">
          <cell r="B26" t="str">
            <v>TOTAL EXISTENTE</v>
          </cell>
          <cell r="E26">
            <v>1175</v>
          </cell>
          <cell r="F26">
            <v>1175</v>
          </cell>
          <cell r="G26">
            <v>1137</v>
          </cell>
          <cell r="H26">
            <v>965</v>
          </cell>
          <cell r="I26">
            <v>997</v>
          </cell>
          <cell r="J26">
            <v>1175</v>
          </cell>
          <cell r="K26">
            <v>1195</v>
          </cell>
          <cell r="L26">
            <v>1231</v>
          </cell>
          <cell r="M26">
            <v>1282</v>
          </cell>
          <cell r="N26">
            <v>1269</v>
          </cell>
          <cell r="O26">
            <v>1253</v>
          </cell>
          <cell r="P26">
            <v>1272</v>
          </cell>
          <cell r="Q26">
            <v>1286</v>
          </cell>
          <cell r="R26">
            <v>1232</v>
          </cell>
          <cell r="S26">
            <v>1192</v>
          </cell>
          <cell r="T26">
            <v>1246</v>
          </cell>
          <cell r="U26">
            <v>1239</v>
          </cell>
          <cell r="V26">
            <v>1244</v>
          </cell>
          <cell r="W26">
            <v>1212</v>
          </cell>
          <cell r="X26">
            <v>1258</v>
          </cell>
          <cell r="Y26">
            <v>1204</v>
          </cell>
          <cell r="Z26">
            <v>1255</v>
          </cell>
          <cell r="AA26">
            <v>1239</v>
          </cell>
          <cell r="AB26">
            <v>1239</v>
          </cell>
          <cell r="AC26">
            <v>1210</v>
          </cell>
          <cell r="AD26">
            <v>1171</v>
          </cell>
          <cell r="AE26">
            <v>1174</v>
          </cell>
          <cell r="AF26">
            <v>1172</v>
          </cell>
          <cell r="AG26">
            <v>1182</v>
          </cell>
          <cell r="AH26">
            <v>1151</v>
          </cell>
          <cell r="AI26">
            <v>1202</v>
          </cell>
          <cell r="AJ26">
            <v>37234</v>
          </cell>
          <cell r="AK26">
            <v>1201.0967741935483</v>
          </cell>
        </row>
        <row r="27">
          <cell r="B27" t="str">
            <v>TOTAL GENERAL</v>
          </cell>
          <cell r="E27">
            <v>1309</v>
          </cell>
          <cell r="F27">
            <v>1300</v>
          </cell>
          <cell r="G27">
            <v>1267</v>
          </cell>
          <cell r="H27">
            <v>1080</v>
          </cell>
          <cell r="I27">
            <v>1123</v>
          </cell>
          <cell r="J27">
            <v>1311</v>
          </cell>
          <cell r="K27">
            <v>1338</v>
          </cell>
          <cell r="L27">
            <v>1376</v>
          </cell>
          <cell r="M27">
            <v>1420</v>
          </cell>
          <cell r="N27">
            <v>1385</v>
          </cell>
          <cell r="O27">
            <v>1377</v>
          </cell>
          <cell r="P27">
            <v>1393</v>
          </cell>
          <cell r="Q27">
            <v>1413</v>
          </cell>
          <cell r="R27">
            <v>1365</v>
          </cell>
          <cell r="S27">
            <v>1324</v>
          </cell>
          <cell r="T27">
            <v>1378</v>
          </cell>
          <cell r="U27">
            <v>1370</v>
          </cell>
          <cell r="V27">
            <v>1374</v>
          </cell>
          <cell r="W27">
            <v>1340</v>
          </cell>
          <cell r="X27">
            <v>1393</v>
          </cell>
          <cell r="Y27">
            <v>1343</v>
          </cell>
          <cell r="Z27">
            <v>1387</v>
          </cell>
          <cell r="AA27">
            <v>1365</v>
          </cell>
          <cell r="AB27">
            <v>1369</v>
          </cell>
          <cell r="AC27">
            <v>1337</v>
          </cell>
          <cell r="AD27">
            <v>1302</v>
          </cell>
          <cell r="AE27">
            <v>1306</v>
          </cell>
          <cell r="AF27">
            <v>1301</v>
          </cell>
          <cell r="AG27">
            <v>1313</v>
          </cell>
          <cell r="AH27">
            <v>1289</v>
          </cell>
          <cell r="AI27">
            <v>1342</v>
          </cell>
          <cell r="AJ27">
            <v>41290</v>
          </cell>
          <cell r="AK27">
            <v>1331.9354838709678</v>
          </cell>
        </row>
        <row r="28">
          <cell r="B28" t="str">
            <v>G.L.P.  (MC)</v>
          </cell>
        </row>
        <row r="29">
          <cell r="B29" t="str">
            <v>CRC</v>
          </cell>
          <cell r="C29" t="str">
            <v>CARRASCO</v>
          </cell>
          <cell r="D29" t="str">
            <v>E</v>
          </cell>
          <cell r="E29">
            <v>195.2</v>
          </cell>
          <cell r="F29">
            <v>191.98</v>
          </cell>
          <cell r="G29">
            <v>193.25</v>
          </cell>
          <cell r="H29">
            <v>105.46</v>
          </cell>
          <cell r="I29">
            <v>127.82</v>
          </cell>
          <cell r="J29">
            <v>179.07</v>
          </cell>
          <cell r="K29">
            <v>186.98</v>
          </cell>
          <cell r="L29">
            <v>188.44</v>
          </cell>
          <cell r="M29">
            <v>187.99</v>
          </cell>
          <cell r="N29">
            <v>183.55</v>
          </cell>
          <cell r="O29">
            <v>189.19</v>
          </cell>
          <cell r="P29">
            <v>191.7</v>
          </cell>
          <cell r="Q29">
            <v>188.44</v>
          </cell>
          <cell r="R29">
            <v>187.9</v>
          </cell>
          <cell r="S29">
            <v>185.84</v>
          </cell>
          <cell r="T29">
            <v>185.77</v>
          </cell>
          <cell r="U29">
            <v>186.23</v>
          </cell>
          <cell r="V29">
            <v>185.51</v>
          </cell>
          <cell r="W29">
            <v>191.39</v>
          </cell>
          <cell r="X29">
            <v>185.42</v>
          </cell>
          <cell r="Y29">
            <v>185.08</v>
          </cell>
          <cell r="Z29">
            <v>191.92</v>
          </cell>
          <cell r="AA29">
            <v>193.93</v>
          </cell>
          <cell r="AB29">
            <v>194.47</v>
          </cell>
          <cell r="AC29">
            <v>185.88</v>
          </cell>
          <cell r="AD29">
            <v>180.25</v>
          </cell>
          <cell r="AE29">
            <v>182.3</v>
          </cell>
          <cell r="AF29">
            <v>184.43</v>
          </cell>
          <cell r="AG29">
            <v>173.01</v>
          </cell>
          <cell r="AH29">
            <v>137.82</v>
          </cell>
          <cell r="AI29">
            <v>121.14</v>
          </cell>
          <cell r="AJ29">
            <v>5547.3600000000015</v>
          </cell>
          <cell r="AK29">
            <v>178.9470967741936</v>
          </cell>
        </row>
        <row r="30">
          <cell r="B30" t="str">
            <v>CRC</v>
          </cell>
          <cell r="C30" t="str">
            <v>CARRASCO-4</v>
          </cell>
          <cell r="D30" t="str">
            <v>N</v>
          </cell>
          <cell r="E30">
            <v>6.82</v>
          </cell>
          <cell r="F30">
            <v>6.83</v>
          </cell>
          <cell r="G30">
            <v>6.75</v>
          </cell>
          <cell r="H30">
            <v>1.51</v>
          </cell>
          <cell r="I30">
            <v>3.06</v>
          </cell>
          <cell r="J30">
            <v>6.4</v>
          </cell>
          <cell r="K30">
            <v>6.69</v>
          </cell>
          <cell r="L30">
            <v>6.76</v>
          </cell>
          <cell r="M30">
            <v>6.66</v>
          </cell>
          <cell r="N30">
            <v>6.59</v>
          </cell>
          <cell r="O30">
            <v>6.59</v>
          </cell>
          <cell r="P30">
            <v>6.7</v>
          </cell>
          <cell r="Q30">
            <v>6.77</v>
          </cell>
          <cell r="R30">
            <v>6.73</v>
          </cell>
          <cell r="S30">
            <v>6.67</v>
          </cell>
          <cell r="T30">
            <v>6.69</v>
          </cell>
          <cell r="U30">
            <v>6.15</v>
          </cell>
          <cell r="V30">
            <v>6.64</v>
          </cell>
          <cell r="W30">
            <v>6.74</v>
          </cell>
          <cell r="X30">
            <v>6.64</v>
          </cell>
          <cell r="Y30">
            <v>6.71</v>
          </cell>
          <cell r="Z30">
            <v>6.69</v>
          </cell>
          <cell r="AA30">
            <v>6.66</v>
          </cell>
          <cell r="AB30">
            <v>6.76</v>
          </cell>
          <cell r="AC30">
            <v>6.65</v>
          </cell>
          <cell r="AD30">
            <v>6.42</v>
          </cell>
          <cell r="AE30">
            <v>6.52</v>
          </cell>
          <cell r="AF30">
            <v>6.57</v>
          </cell>
          <cell r="AG30">
            <v>6.11</v>
          </cell>
          <cell r="AH30">
            <v>4.84</v>
          </cell>
          <cell r="AI30">
            <v>4.2300000000000004</v>
          </cell>
          <cell r="AJ30">
            <v>192.54999999999998</v>
          </cell>
          <cell r="AK30">
            <v>6.2112903225806448</v>
          </cell>
        </row>
        <row r="31">
          <cell r="B31" t="str">
            <v>VGR</v>
          </cell>
          <cell r="C31" t="str">
            <v>VUELTA GRANDE</v>
          </cell>
          <cell r="D31" t="str">
            <v>E</v>
          </cell>
          <cell r="E31">
            <v>329.15</v>
          </cell>
          <cell r="F31">
            <v>329.77</v>
          </cell>
          <cell r="G31">
            <v>324.26</v>
          </cell>
          <cell r="H31">
            <v>317.95</v>
          </cell>
          <cell r="I31">
            <v>320.54000000000002</v>
          </cell>
          <cell r="J31">
            <v>308.19</v>
          </cell>
          <cell r="K31">
            <v>321.77999999999997</v>
          </cell>
          <cell r="L31">
            <v>322.44</v>
          </cell>
          <cell r="M31">
            <v>254.12</v>
          </cell>
          <cell r="N31">
            <v>267.89999999999998</v>
          </cell>
          <cell r="O31">
            <v>268.95999999999998</v>
          </cell>
          <cell r="P31">
            <v>261.51</v>
          </cell>
          <cell r="Q31">
            <v>255.4</v>
          </cell>
          <cell r="R31">
            <v>274.97000000000003</v>
          </cell>
          <cell r="S31">
            <v>282.79000000000002</v>
          </cell>
          <cell r="T31">
            <v>265.62</v>
          </cell>
          <cell r="U31">
            <v>281.45</v>
          </cell>
          <cell r="V31">
            <v>276.39</v>
          </cell>
          <cell r="W31">
            <v>305.76</v>
          </cell>
          <cell r="X31">
            <v>319.2</v>
          </cell>
          <cell r="Y31">
            <v>331.55</v>
          </cell>
          <cell r="Z31">
            <v>332.3</v>
          </cell>
          <cell r="AA31">
            <v>319.41000000000003</v>
          </cell>
          <cell r="AB31">
            <v>328</v>
          </cell>
          <cell r="AC31">
            <v>332.1</v>
          </cell>
          <cell r="AD31">
            <v>320.99</v>
          </cell>
          <cell r="AE31">
            <v>338.12</v>
          </cell>
          <cell r="AF31">
            <v>340.02</v>
          </cell>
          <cell r="AG31">
            <v>336.25</v>
          </cell>
          <cell r="AH31">
            <v>336.67</v>
          </cell>
          <cell r="AI31">
            <v>334.35</v>
          </cell>
          <cell r="AJ31">
            <v>9537.91</v>
          </cell>
          <cell r="AK31">
            <v>307.67451612903227</v>
          </cell>
        </row>
        <row r="32">
          <cell r="B32" t="str">
            <v>TOTAL EXISTENTE</v>
          </cell>
          <cell r="E32">
            <v>524.34999999999991</v>
          </cell>
          <cell r="F32">
            <v>521.75</v>
          </cell>
          <cell r="G32">
            <v>517.51</v>
          </cell>
          <cell r="H32">
            <v>423.40999999999997</v>
          </cell>
          <cell r="I32">
            <v>448.36</v>
          </cell>
          <cell r="J32">
            <v>487.26</v>
          </cell>
          <cell r="K32">
            <v>508.76</v>
          </cell>
          <cell r="L32">
            <v>510.88</v>
          </cell>
          <cell r="M32">
            <v>442.11</v>
          </cell>
          <cell r="N32">
            <v>451.45</v>
          </cell>
          <cell r="O32">
            <v>458.15</v>
          </cell>
          <cell r="P32">
            <v>453.21</v>
          </cell>
          <cell r="Q32">
            <v>443.84000000000003</v>
          </cell>
          <cell r="R32">
            <v>462.87</v>
          </cell>
          <cell r="S32">
            <v>468.63</v>
          </cell>
          <cell r="T32">
            <v>451.39</v>
          </cell>
          <cell r="U32">
            <v>467.67999999999995</v>
          </cell>
          <cell r="V32">
            <v>461.9</v>
          </cell>
          <cell r="W32">
            <v>497.15</v>
          </cell>
          <cell r="X32">
            <v>504.62</v>
          </cell>
          <cell r="Y32">
            <v>516.63</v>
          </cell>
          <cell r="Z32">
            <v>524.22</v>
          </cell>
          <cell r="AA32">
            <v>513.34</v>
          </cell>
          <cell r="AB32">
            <v>522.47</v>
          </cell>
          <cell r="AC32">
            <v>517.98</v>
          </cell>
          <cell r="AD32">
            <v>501.24</v>
          </cell>
          <cell r="AE32">
            <v>520.42000000000007</v>
          </cell>
          <cell r="AF32">
            <v>524.45000000000005</v>
          </cell>
          <cell r="AG32">
            <v>509.26</v>
          </cell>
          <cell r="AH32">
            <v>474.49</v>
          </cell>
          <cell r="AI32">
            <v>455.49</v>
          </cell>
          <cell r="AJ32">
            <v>15085.269999999999</v>
          </cell>
          <cell r="AK32">
            <v>486.62161290322575</v>
          </cell>
        </row>
        <row r="33">
          <cell r="B33" t="str">
            <v>TOTAL GENERAL</v>
          </cell>
          <cell r="E33">
            <v>531.16999999999996</v>
          </cell>
          <cell r="F33">
            <v>528.58000000000004</v>
          </cell>
          <cell r="G33">
            <v>524.26</v>
          </cell>
          <cell r="H33">
            <v>424.91999999999996</v>
          </cell>
          <cell r="I33">
            <v>451.42</v>
          </cell>
          <cell r="J33">
            <v>493.65999999999997</v>
          </cell>
          <cell r="K33">
            <v>515.45000000000005</v>
          </cell>
          <cell r="L33">
            <v>517.64</v>
          </cell>
          <cell r="M33">
            <v>448.77000000000004</v>
          </cell>
          <cell r="N33">
            <v>458.03999999999996</v>
          </cell>
          <cell r="O33">
            <v>464.73999999999995</v>
          </cell>
          <cell r="P33">
            <v>459.90999999999997</v>
          </cell>
          <cell r="Q33">
            <v>450.61</v>
          </cell>
          <cell r="R33">
            <v>469.6</v>
          </cell>
          <cell r="S33">
            <v>475.3</v>
          </cell>
          <cell r="T33">
            <v>458.08</v>
          </cell>
          <cell r="U33">
            <v>473.82999999999993</v>
          </cell>
          <cell r="V33">
            <v>468.53999999999996</v>
          </cell>
          <cell r="W33">
            <v>503.89</v>
          </cell>
          <cell r="X33">
            <v>511.26</v>
          </cell>
          <cell r="Y33">
            <v>523.34</v>
          </cell>
          <cell r="Z33">
            <v>530.91000000000008</v>
          </cell>
          <cell r="AA33">
            <v>520</v>
          </cell>
          <cell r="AB33">
            <v>529.23</v>
          </cell>
          <cell r="AC33">
            <v>524.63</v>
          </cell>
          <cell r="AD33">
            <v>507.66</v>
          </cell>
          <cell r="AE33">
            <v>526.94000000000005</v>
          </cell>
          <cell r="AF33">
            <v>531.0200000000001</v>
          </cell>
          <cell r="AG33">
            <v>515.37</v>
          </cell>
          <cell r="AH33">
            <v>479.33</v>
          </cell>
          <cell r="AI33">
            <v>459.72</v>
          </cell>
          <cell r="AJ33">
            <v>15277.82</v>
          </cell>
          <cell r="AK33">
            <v>492.83290322580643</v>
          </cell>
        </row>
        <row r="34">
          <cell r="B34" t="str">
            <v>PETROLEO / CONDENSADO  ENTREGADO  (BBLS)</v>
          </cell>
        </row>
        <row r="35">
          <cell r="B35" t="str">
            <v>DIAS</v>
          </cell>
          <cell r="E35">
            <v>1</v>
          </cell>
          <cell r="F35">
            <v>2</v>
          </cell>
          <cell r="G35">
            <v>3</v>
          </cell>
          <cell r="H35">
            <v>4</v>
          </cell>
          <cell r="I35">
            <v>5</v>
          </cell>
          <cell r="J35">
            <v>6</v>
          </cell>
          <cell r="K35">
            <v>7</v>
          </cell>
          <cell r="L35">
            <v>8</v>
          </cell>
          <cell r="M35">
            <v>9</v>
          </cell>
          <cell r="N35">
            <v>10</v>
          </cell>
          <cell r="O35">
            <v>11</v>
          </cell>
          <cell r="P35">
            <v>12</v>
          </cell>
          <cell r="Q35">
            <v>13</v>
          </cell>
          <cell r="R35">
            <v>14</v>
          </cell>
          <cell r="S35">
            <v>15</v>
          </cell>
          <cell r="T35">
            <v>16</v>
          </cell>
          <cell r="U35">
            <v>17</v>
          </cell>
          <cell r="V35">
            <v>18</v>
          </cell>
          <cell r="W35">
            <v>19</v>
          </cell>
          <cell r="X35">
            <v>20</v>
          </cell>
          <cell r="Y35">
            <v>21</v>
          </cell>
          <cell r="Z35">
            <v>22</v>
          </cell>
          <cell r="AA35">
            <v>23</v>
          </cell>
          <cell r="AB35">
            <v>24</v>
          </cell>
          <cell r="AC35">
            <v>25</v>
          </cell>
          <cell r="AD35">
            <v>26</v>
          </cell>
          <cell r="AE35">
            <v>27</v>
          </cell>
          <cell r="AF35">
            <v>28</v>
          </cell>
          <cell r="AG35">
            <v>29</v>
          </cell>
          <cell r="AH35">
            <v>30</v>
          </cell>
          <cell r="AI35">
            <v>31</v>
          </cell>
          <cell r="AJ35" t="str">
            <v>TOTAL</v>
          </cell>
          <cell r="AK35" t="str">
            <v>PROM.</v>
          </cell>
        </row>
        <row r="36">
          <cell r="B36" t="str">
            <v>CRC</v>
          </cell>
          <cell r="C36" t="str">
            <v>CARRASCO</v>
          </cell>
          <cell r="D36" t="str">
            <v>E</v>
          </cell>
          <cell r="E36">
            <v>2365</v>
          </cell>
          <cell r="F36">
            <v>2551</v>
          </cell>
          <cell r="G36">
            <v>2556</v>
          </cell>
          <cell r="H36">
            <v>2570</v>
          </cell>
          <cell r="I36">
            <v>2333</v>
          </cell>
          <cell r="J36">
            <v>2368</v>
          </cell>
          <cell r="K36">
            <v>2803</v>
          </cell>
          <cell r="L36">
            <v>2487</v>
          </cell>
          <cell r="M36">
            <v>2516</v>
          </cell>
          <cell r="N36">
            <v>2271</v>
          </cell>
          <cell r="O36">
            <v>2488</v>
          </cell>
          <cell r="P36">
            <v>2529</v>
          </cell>
          <cell r="Q36">
            <v>2264</v>
          </cell>
          <cell r="R36">
            <v>2866</v>
          </cell>
          <cell r="S36">
            <v>2423</v>
          </cell>
          <cell r="T36">
            <v>2519</v>
          </cell>
          <cell r="U36">
            <v>2148</v>
          </cell>
          <cell r="V36">
            <v>2143</v>
          </cell>
          <cell r="W36">
            <v>2417</v>
          </cell>
          <cell r="X36">
            <v>2413</v>
          </cell>
          <cell r="Y36">
            <v>2215</v>
          </cell>
          <cell r="Z36">
            <v>2401</v>
          </cell>
          <cell r="AA36">
            <v>2949</v>
          </cell>
          <cell r="AB36">
            <v>3161</v>
          </cell>
          <cell r="AC36">
            <v>2283</v>
          </cell>
          <cell r="AD36">
            <v>2250</v>
          </cell>
          <cell r="AE36">
            <v>2132</v>
          </cell>
          <cell r="AF36">
            <v>2209</v>
          </cell>
          <cell r="AG36">
            <v>2969</v>
          </cell>
          <cell r="AH36">
            <v>2612</v>
          </cell>
          <cell r="AI36">
            <v>2344</v>
          </cell>
          <cell r="AJ36">
            <v>76555</v>
          </cell>
          <cell r="AK36">
            <v>2469.516129032258</v>
          </cell>
        </row>
        <row r="37">
          <cell r="B37" t="str">
            <v>CRC</v>
          </cell>
          <cell r="C37" t="str">
            <v>CARRASCO-4</v>
          </cell>
          <cell r="D37" t="str">
            <v>N</v>
          </cell>
          <cell r="E37">
            <v>254</v>
          </cell>
          <cell r="F37">
            <v>254</v>
          </cell>
          <cell r="G37">
            <v>254</v>
          </cell>
          <cell r="H37">
            <v>254</v>
          </cell>
          <cell r="I37">
            <v>254</v>
          </cell>
          <cell r="J37">
            <v>254</v>
          </cell>
          <cell r="K37">
            <v>254</v>
          </cell>
          <cell r="L37">
            <v>254</v>
          </cell>
          <cell r="M37">
            <v>254</v>
          </cell>
          <cell r="N37">
            <v>254</v>
          </cell>
          <cell r="O37">
            <v>254</v>
          </cell>
          <cell r="P37">
            <v>254</v>
          </cell>
          <cell r="Q37">
            <v>254</v>
          </cell>
          <cell r="R37">
            <v>254</v>
          </cell>
          <cell r="S37">
            <v>254</v>
          </cell>
          <cell r="T37">
            <v>254</v>
          </cell>
          <cell r="U37">
            <v>254</v>
          </cell>
          <cell r="V37">
            <v>254</v>
          </cell>
          <cell r="W37">
            <v>254</v>
          </cell>
          <cell r="X37">
            <v>254</v>
          </cell>
          <cell r="Y37">
            <v>254</v>
          </cell>
          <cell r="Z37">
            <v>254</v>
          </cell>
          <cell r="AA37">
            <v>254</v>
          </cell>
          <cell r="AB37">
            <v>254</v>
          </cell>
          <cell r="AC37">
            <v>254</v>
          </cell>
          <cell r="AD37">
            <v>254</v>
          </cell>
          <cell r="AE37">
            <v>254</v>
          </cell>
          <cell r="AF37">
            <v>254</v>
          </cell>
          <cell r="AG37">
            <v>238</v>
          </cell>
          <cell r="AH37">
            <v>238</v>
          </cell>
          <cell r="AI37">
            <v>238</v>
          </cell>
          <cell r="AJ37">
            <v>7826</v>
          </cell>
          <cell r="AK37">
            <v>252.45161290322579</v>
          </cell>
        </row>
        <row r="38">
          <cell r="B38" t="str">
            <v>HSR</v>
          </cell>
          <cell r="C38" t="str">
            <v>H.SUAREZ R.</v>
          </cell>
          <cell r="D38" t="str">
            <v>N</v>
          </cell>
          <cell r="E38">
            <v>86</v>
          </cell>
          <cell r="F38">
            <v>87</v>
          </cell>
          <cell r="G38">
            <v>84</v>
          </cell>
          <cell r="H38">
            <v>86</v>
          </cell>
          <cell r="I38">
            <v>84</v>
          </cell>
          <cell r="J38">
            <v>84</v>
          </cell>
          <cell r="K38">
            <v>85</v>
          </cell>
          <cell r="L38">
            <v>81</v>
          </cell>
          <cell r="M38">
            <v>80</v>
          </cell>
          <cell r="N38">
            <v>83</v>
          </cell>
          <cell r="O38">
            <v>82</v>
          </cell>
          <cell r="P38">
            <v>80</v>
          </cell>
          <cell r="Q38">
            <v>80</v>
          </cell>
          <cell r="R38">
            <v>82</v>
          </cell>
          <cell r="S38">
            <v>84</v>
          </cell>
          <cell r="T38">
            <v>86</v>
          </cell>
          <cell r="U38">
            <v>85</v>
          </cell>
          <cell r="V38">
            <v>83</v>
          </cell>
          <cell r="W38">
            <v>82</v>
          </cell>
          <cell r="X38">
            <v>85</v>
          </cell>
          <cell r="Y38">
            <v>86</v>
          </cell>
          <cell r="Z38">
            <v>87</v>
          </cell>
          <cell r="AA38">
            <v>85</v>
          </cell>
          <cell r="AB38">
            <v>86</v>
          </cell>
          <cell r="AC38">
            <v>84</v>
          </cell>
          <cell r="AD38">
            <v>83</v>
          </cell>
          <cell r="AE38">
            <v>84</v>
          </cell>
          <cell r="AF38">
            <v>85</v>
          </cell>
          <cell r="AG38">
            <v>85</v>
          </cell>
          <cell r="AH38">
            <v>83</v>
          </cell>
          <cell r="AI38">
            <v>56</v>
          </cell>
          <cell r="AJ38">
            <v>2573</v>
          </cell>
          <cell r="AK38">
            <v>83</v>
          </cell>
        </row>
        <row r="39">
          <cell r="B39" t="str">
            <v>KTR</v>
          </cell>
          <cell r="C39" t="str">
            <v>KATARI</v>
          </cell>
          <cell r="D39" t="str">
            <v>N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  <row r="40">
          <cell r="B40" t="str">
            <v>LCS</v>
          </cell>
          <cell r="C40" t="str">
            <v>LOS CUSIS</v>
          </cell>
          <cell r="D40" t="str">
            <v>N</v>
          </cell>
          <cell r="E40">
            <v>833</v>
          </cell>
          <cell r="F40">
            <v>1203</v>
          </cell>
          <cell r="G40">
            <v>835</v>
          </cell>
          <cell r="H40">
            <v>904</v>
          </cell>
          <cell r="I40">
            <v>801</v>
          </cell>
          <cell r="J40">
            <v>980</v>
          </cell>
          <cell r="K40">
            <v>843</v>
          </cell>
          <cell r="L40">
            <v>855</v>
          </cell>
          <cell r="M40">
            <v>955</v>
          </cell>
          <cell r="N40">
            <v>877</v>
          </cell>
          <cell r="O40">
            <v>859</v>
          </cell>
          <cell r="P40">
            <v>962</v>
          </cell>
          <cell r="Q40">
            <v>671</v>
          </cell>
          <cell r="R40">
            <v>710</v>
          </cell>
          <cell r="S40">
            <v>889</v>
          </cell>
          <cell r="T40">
            <v>759</v>
          </cell>
          <cell r="U40">
            <v>830</v>
          </cell>
          <cell r="V40">
            <v>724</v>
          </cell>
          <cell r="W40">
            <v>906</v>
          </cell>
          <cell r="X40">
            <v>775</v>
          </cell>
          <cell r="Y40">
            <v>664</v>
          </cell>
          <cell r="Z40">
            <v>758</v>
          </cell>
          <cell r="AA40">
            <v>735</v>
          </cell>
          <cell r="AB40">
            <v>841</v>
          </cell>
          <cell r="AC40">
            <v>739</v>
          </cell>
          <cell r="AD40">
            <v>678</v>
          </cell>
          <cell r="AE40">
            <v>928</v>
          </cell>
          <cell r="AF40">
            <v>394</v>
          </cell>
          <cell r="AG40">
            <v>1638</v>
          </cell>
          <cell r="AH40">
            <v>1411</v>
          </cell>
          <cell r="AI40">
            <v>1490</v>
          </cell>
          <cell r="AJ40">
            <v>27447</v>
          </cell>
          <cell r="AK40">
            <v>885.38709677419354</v>
          </cell>
        </row>
        <row r="41">
          <cell r="B41" t="str">
            <v>MCT</v>
          </cell>
          <cell r="C41" t="str">
            <v>MONTECRISTO</v>
          </cell>
          <cell r="D41" t="str">
            <v>N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65</v>
          </cell>
          <cell r="K41">
            <v>65</v>
          </cell>
          <cell r="L41">
            <v>65</v>
          </cell>
          <cell r="M41">
            <v>0</v>
          </cell>
          <cell r="N41">
            <v>65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70</v>
          </cell>
          <cell r="U41">
            <v>0</v>
          </cell>
          <cell r="V41">
            <v>65</v>
          </cell>
          <cell r="W41">
            <v>0</v>
          </cell>
          <cell r="X41">
            <v>0</v>
          </cell>
          <cell r="Y41">
            <v>70</v>
          </cell>
          <cell r="Z41">
            <v>0</v>
          </cell>
          <cell r="AA41">
            <v>0</v>
          </cell>
          <cell r="AB41">
            <v>0</v>
          </cell>
          <cell r="AC41">
            <v>65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70</v>
          </cell>
          <cell r="AI41">
            <v>0</v>
          </cell>
          <cell r="AJ41">
            <v>600</v>
          </cell>
          <cell r="AK41">
            <v>19.35483870967742</v>
          </cell>
        </row>
        <row r="42">
          <cell r="B42" t="str">
            <v>PJS</v>
          </cell>
          <cell r="C42" t="str">
            <v>PATUJUSAL</v>
          </cell>
          <cell r="D42" t="str">
            <v>N</v>
          </cell>
          <cell r="E42">
            <v>1286</v>
          </cell>
          <cell r="F42">
            <v>1992</v>
          </cell>
          <cell r="G42">
            <v>1659</v>
          </cell>
          <cell r="H42">
            <v>2008</v>
          </cell>
          <cell r="I42">
            <v>2243</v>
          </cell>
          <cell r="J42">
            <v>1723</v>
          </cell>
          <cell r="K42">
            <v>1852</v>
          </cell>
          <cell r="L42">
            <v>2232</v>
          </cell>
          <cell r="M42">
            <v>1891</v>
          </cell>
          <cell r="N42">
            <v>1877</v>
          </cell>
          <cell r="O42">
            <v>1913</v>
          </cell>
          <cell r="P42">
            <v>1954</v>
          </cell>
          <cell r="Q42">
            <v>1881</v>
          </cell>
          <cell r="R42">
            <v>1957</v>
          </cell>
          <cell r="S42">
            <v>1532</v>
          </cell>
          <cell r="T42">
            <v>2104</v>
          </cell>
          <cell r="U42">
            <v>2091</v>
          </cell>
          <cell r="V42">
            <v>1911</v>
          </cell>
          <cell r="W42">
            <v>1820</v>
          </cell>
          <cell r="X42">
            <v>1779</v>
          </cell>
          <cell r="Y42">
            <v>2177</v>
          </cell>
          <cell r="Z42">
            <v>1824</v>
          </cell>
          <cell r="AA42">
            <v>1923</v>
          </cell>
          <cell r="AB42">
            <v>1820</v>
          </cell>
          <cell r="AC42">
            <v>1901</v>
          </cell>
          <cell r="AD42">
            <v>1828</v>
          </cell>
          <cell r="AE42">
            <v>1841</v>
          </cell>
          <cell r="AF42">
            <v>1785</v>
          </cell>
          <cell r="AG42">
            <v>2081</v>
          </cell>
          <cell r="AH42">
            <v>1947</v>
          </cell>
          <cell r="AI42">
            <v>1947</v>
          </cell>
          <cell r="AJ42">
            <v>58779</v>
          </cell>
          <cell r="AK42">
            <v>1896.0967741935483</v>
          </cell>
        </row>
        <row r="43">
          <cell r="B43" t="str">
            <v>SNQ</v>
          </cell>
          <cell r="C43" t="str">
            <v>SAN ROQUE</v>
          </cell>
          <cell r="D43" t="str">
            <v>N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3737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3497</v>
          </cell>
          <cell r="S43">
            <v>0</v>
          </cell>
          <cell r="T43">
            <v>0</v>
          </cell>
          <cell r="U43">
            <v>0</v>
          </cell>
          <cell r="V43">
            <v>3360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3624</v>
          </cell>
          <cell r="AE43">
            <v>767</v>
          </cell>
          <cell r="AF43">
            <v>0</v>
          </cell>
          <cell r="AG43">
            <v>0</v>
          </cell>
          <cell r="AH43">
            <v>0</v>
          </cell>
          <cell r="AI43">
            <v>2746</v>
          </cell>
          <cell r="AJ43">
            <v>17731</v>
          </cell>
          <cell r="AK43">
            <v>571.9677419354839</v>
          </cell>
        </row>
        <row r="44">
          <cell r="B44" t="str">
            <v>VGR</v>
          </cell>
          <cell r="C44" t="str">
            <v>VUELTA GRANDE</v>
          </cell>
          <cell r="D44" t="str">
            <v>E</v>
          </cell>
          <cell r="E44">
            <v>0</v>
          </cell>
          <cell r="F44">
            <v>4099</v>
          </cell>
          <cell r="G44">
            <v>2945</v>
          </cell>
          <cell r="H44">
            <v>512</v>
          </cell>
          <cell r="I44">
            <v>3136</v>
          </cell>
          <cell r="J44">
            <v>0</v>
          </cell>
          <cell r="K44">
            <v>0</v>
          </cell>
          <cell r="L44">
            <v>0</v>
          </cell>
          <cell r="M44">
            <v>3261</v>
          </cell>
          <cell r="N44">
            <v>3604</v>
          </cell>
          <cell r="O44">
            <v>1640</v>
          </cell>
          <cell r="P44">
            <v>3133</v>
          </cell>
          <cell r="Q44">
            <v>0</v>
          </cell>
          <cell r="R44">
            <v>5062</v>
          </cell>
          <cell r="S44">
            <v>5102</v>
          </cell>
          <cell r="T44">
            <v>3730</v>
          </cell>
          <cell r="U44">
            <v>0</v>
          </cell>
          <cell r="V44">
            <v>2023</v>
          </cell>
          <cell r="W44">
            <v>3033</v>
          </cell>
          <cell r="X44">
            <v>0</v>
          </cell>
          <cell r="Y44">
            <v>0</v>
          </cell>
          <cell r="Z44">
            <v>0</v>
          </cell>
          <cell r="AA44">
            <v>6024</v>
          </cell>
          <cell r="AB44">
            <v>750</v>
          </cell>
          <cell r="AC44">
            <v>1616</v>
          </cell>
          <cell r="AD44">
            <v>5529</v>
          </cell>
          <cell r="AE44">
            <v>2426</v>
          </cell>
          <cell r="AF44">
            <v>0</v>
          </cell>
          <cell r="AG44">
            <v>0</v>
          </cell>
          <cell r="AH44">
            <v>4101</v>
          </cell>
          <cell r="AI44">
            <v>8130</v>
          </cell>
          <cell r="AJ44">
            <v>69856</v>
          </cell>
          <cell r="AK44">
            <v>2253.4193548387098</v>
          </cell>
        </row>
        <row r="45">
          <cell r="B45" t="str">
            <v>TOTAL   NUEVO</v>
          </cell>
          <cell r="E45">
            <v>2459</v>
          </cell>
          <cell r="F45">
            <v>3536</v>
          </cell>
          <cell r="G45">
            <v>2832</v>
          </cell>
          <cell r="H45">
            <v>3252</v>
          </cell>
          <cell r="I45">
            <v>7119</v>
          </cell>
          <cell r="J45">
            <v>3106</v>
          </cell>
          <cell r="K45">
            <v>3099</v>
          </cell>
          <cell r="L45">
            <v>3487</v>
          </cell>
          <cell r="M45">
            <v>3180</v>
          </cell>
          <cell r="N45">
            <v>3156</v>
          </cell>
          <cell r="O45">
            <v>3108</v>
          </cell>
          <cell r="P45">
            <v>3250</v>
          </cell>
          <cell r="Q45">
            <v>2886</v>
          </cell>
          <cell r="R45">
            <v>6500</v>
          </cell>
          <cell r="S45">
            <v>2759</v>
          </cell>
          <cell r="T45">
            <v>3273</v>
          </cell>
          <cell r="U45">
            <v>3260</v>
          </cell>
          <cell r="V45">
            <v>6397</v>
          </cell>
          <cell r="W45">
            <v>3062</v>
          </cell>
          <cell r="X45">
            <v>2893</v>
          </cell>
          <cell r="Y45">
            <v>3251</v>
          </cell>
          <cell r="Z45">
            <v>2923</v>
          </cell>
          <cell r="AA45">
            <v>2997</v>
          </cell>
          <cell r="AB45">
            <v>3001</v>
          </cell>
          <cell r="AC45">
            <v>3043</v>
          </cell>
          <cell r="AD45">
            <v>6467</v>
          </cell>
          <cell r="AE45">
            <v>3874</v>
          </cell>
          <cell r="AF45">
            <v>2518</v>
          </cell>
          <cell r="AG45">
            <v>4042</v>
          </cell>
          <cell r="AH45">
            <v>3749</v>
          </cell>
          <cell r="AI45">
            <v>6477</v>
          </cell>
          <cell r="AJ45">
            <v>114956</v>
          </cell>
          <cell r="AK45">
            <v>3708.2580645161293</v>
          </cell>
        </row>
        <row r="46">
          <cell r="B46" t="str">
            <v>TOTAL   EXISTENTE</v>
          </cell>
          <cell r="E46">
            <v>2365</v>
          </cell>
          <cell r="F46">
            <v>6650</v>
          </cell>
          <cell r="G46">
            <v>5501</v>
          </cell>
          <cell r="H46">
            <v>3082</v>
          </cell>
          <cell r="I46">
            <v>5469</v>
          </cell>
          <cell r="J46">
            <v>2368</v>
          </cell>
          <cell r="K46">
            <v>2803</v>
          </cell>
          <cell r="L46">
            <v>2487</v>
          </cell>
          <cell r="M46">
            <v>5777</v>
          </cell>
          <cell r="N46">
            <v>5875</v>
          </cell>
          <cell r="O46">
            <v>4128</v>
          </cell>
          <cell r="P46">
            <v>5662</v>
          </cell>
          <cell r="Q46">
            <v>2264</v>
          </cell>
          <cell r="R46">
            <v>7928</v>
          </cell>
          <cell r="S46">
            <v>7525</v>
          </cell>
          <cell r="T46">
            <v>6249</v>
          </cell>
          <cell r="U46">
            <v>2148</v>
          </cell>
          <cell r="V46">
            <v>4166</v>
          </cell>
          <cell r="W46">
            <v>5450</v>
          </cell>
          <cell r="X46">
            <v>2413</v>
          </cell>
          <cell r="Y46">
            <v>2215</v>
          </cell>
          <cell r="Z46">
            <v>2401</v>
          </cell>
          <cell r="AA46">
            <v>8973</v>
          </cell>
          <cell r="AB46">
            <v>3911</v>
          </cell>
          <cell r="AC46">
            <v>3899</v>
          </cell>
          <cell r="AD46">
            <v>7779</v>
          </cell>
          <cell r="AE46">
            <v>4558</v>
          </cell>
          <cell r="AF46">
            <v>2209</v>
          </cell>
          <cell r="AG46">
            <v>2969</v>
          </cell>
          <cell r="AH46">
            <v>6713</v>
          </cell>
          <cell r="AI46">
            <v>10474</v>
          </cell>
          <cell r="AJ46">
            <v>146411</v>
          </cell>
          <cell r="AK46">
            <v>4722.9354838709678</v>
          </cell>
        </row>
        <row r="47">
          <cell r="B47" t="str">
            <v>TOTAL GENERAL</v>
          </cell>
          <cell r="E47">
            <v>4824</v>
          </cell>
          <cell r="F47">
            <v>10186</v>
          </cell>
          <cell r="G47">
            <v>8333</v>
          </cell>
          <cell r="H47">
            <v>6334</v>
          </cell>
          <cell r="I47">
            <v>12588</v>
          </cell>
          <cell r="J47">
            <v>5474</v>
          </cell>
          <cell r="K47">
            <v>5902</v>
          </cell>
          <cell r="L47">
            <v>5974</v>
          </cell>
          <cell r="M47">
            <v>8957</v>
          </cell>
          <cell r="N47">
            <v>9031</v>
          </cell>
          <cell r="O47">
            <v>7236</v>
          </cell>
          <cell r="P47">
            <v>8912</v>
          </cell>
          <cell r="Q47">
            <v>5150</v>
          </cell>
          <cell r="R47">
            <v>14428</v>
          </cell>
          <cell r="S47">
            <v>10284</v>
          </cell>
          <cell r="T47">
            <v>9522</v>
          </cell>
          <cell r="U47">
            <v>5408</v>
          </cell>
          <cell r="V47">
            <v>10563</v>
          </cell>
          <cell r="W47">
            <v>8512</v>
          </cell>
          <cell r="X47">
            <v>5306</v>
          </cell>
          <cell r="Y47">
            <v>5466</v>
          </cell>
          <cell r="Z47">
            <v>5324</v>
          </cell>
          <cell r="AA47">
            <v>11970</v>
          </cell>
          <cell r="AB47">
            <v>6912</v>
          </cell>
          <cell r="AC47">
            <v>6942</v>
          </cell>
          <cell r="AD47">
            <v>14246</v>
          </cell>
          <cell r="AE47">
            <v>8432</v>
          </cell>
          <cell r="AF47">
            <v>4727</v>
          </cell>
          <cell r="AG47">
            <v>7011</v>
          </cell>
          <cell r="AH47">
            <v>10462</v>
          </cell>
          <cell r="AI47">
            <v>16951</v>
          </cell>
          <cell r="AJ47">
            <v>261367</v>
          </cell>
          <cell r="AK47">
            <v>8431.1935483870966</v>
          </cell>
        </row>
        <row r="48">
          <cell r="B48" t="str">
            <v>AGUA  (BBLS)</v>
          </cell>
        </row>
        <row r="49">
          <cell r="B49" t="str">
            <v>DIAS</v>
          </cell>
          <cell r="E49">
            <v>1</v>
          </cell>
          <cell r="F49">
            <v>2</v>
          </cell>
          <cell r="G49">
            <v>3</v>
          </cell>
          <cell r="H49">
            <v>4</v>
          </cell>
          <cell r="I49">
            <v>5</v>
          </cell>
          <cell r="J49">
            <v>6</v>
          </cell>
          <cell r="K49">
            <v>7</v>
          </cell>
          <cell r="L49">
            <v>8</v>
          </cell>
          <cell r="M49">
            <v>9</v>
          </cell>
          <cell r="N49">
            <v>10</v>
          </cell>
          <cell r="O49">
            <v>11</v>
          </cell>
          <cell r="P49">
            <v>12</v>
          </cell>
          <cell r="Q49">
            <v>13</v>
          </cell>
          <cell r="R49">
            <v>14</v>
          </cell>
          <cell r="S49">
            <v>15</v>
          </cell>
          <cell r="T49">
            <v>16</v>
          </cell>
          <cell r="U49">
            <v>17</v>
          </cell>
          <cell r="V49">
            <v>18</v>
          </cell>
          <cell r="W49">
            <v>19</v>
          </cell>
          <cell r="X49">
            <v>20</v>
          </cell>
          <cell r="Y49">
            <v>21</v>
          </cell>
          <cell r="Z49">
            <v>22</v>
          </cell>
          <cell r="AA49">
            <v>23</v>
          </cell>
          <cell r="AB49">
            <v>24</v>
          </cell>
          <cell r="AC49">
            <v>25</v>
          </cell>
          <cell r="AD49">
            <v>26</v>
          </cell>
          <cell r="AE49">
            <v>27</v>
          </cell>
          <cell r="AF49">
            <v>28</v>
          </cell>
          <cell r="AG49">
            <v>29</v>
          </cell>
          <cell r="AH49">
            <v>30</v>
          </cell>
          <cell r="AI49">
            <v>31</v>
          </cell>
          <cell r="AJ49" t="str">
            <v>TOTAL</v>
          </cell>
          <cell r="AK49" t="str">
            <v>PROM.</v>
          </cell>
        </row>
        <row r="50">
          <cell r="B50" t="str">
            <v>CRC</v>
          </cell>
          <cell r="C50" t="str">
            <v>CARRASCO</v>
          </cell>
          <cell r="D50" t="str">
            <v>E</v>
          </cell>
          <cell r="E50">
            <v>868</v>
          </cell>
          <cell r="F50">
            <v>877</v>
          </cell>
          <cell r="G50">
            <v>881</v>
          </cell>
          <cell r="H50">
            <v>874</v>
          </cell>
          <cell r="I50">
            <v>879</v>
          </cell>
          <cell r="J50">
            <v>897</v>
          </cell>
          <cell r="K50">
            <v>912</v>
          </cell>
          <cell r="L50">
            <v>909</v>
          </cell>
          <cell r="M50">
            <v>915</v>
          </cell>
          <cell r="N50">
            <v>916</v>
          </cell>
          <cell r="O50">
            <v>1058</v>
          </cell>
          <cell r="P50">
            <v>1001</v>
          </cell>
          <cell r="Q50">
            <v>932</v>
          </cell>
          <cell r="R50">
            <v>910</v>
          </cell>
          <cell r="S50">
            <v>923</v>
          </cell>
          <cell r="T50">
            <v>948</v>
          </cell>
          <cell r="U50">
            <v>962</v>
          </cell>
          <cell r="V50">
            <v>1028</v>
          </cell>
          <cell r="W50">
            <v>1036</v>
          </cell>
          <cell r="X50">
            <v>1014</v>
          </cell>
          <cell r="Y50">
            <v>1034</v>
          </cell>
          <cell r="Z50">
            <v>1095</v>
          </cell>
          <cell r="AA50">
            <v>1104</v>
          </cell>
          <cell r="AB50">
            <v>1114</v>
          </cell>
          <cell r="AC50">
            <v>1134</v>
          </cell>
          <cell r="AD50">
            <v>1155</v>
          </cell>
          <cell r="AE50">
            <v>1162</v>
          </cell>
          <cell r="AF50">
            <v>1151</v>
          </cell>
          <cell r="AG50">
            <v>1159</v>
          </cell>
          <cell r="AH50">
            <v>1177</v>
          </cell>
          <cell r="AI50">
            <v>1172</v>
          </cell>
          <cell r="AJ50">
            <v>31197</v>
          </cell>
          <cell r="AK50">
            <v>1006.3548387096774</v>
          </cell>
        </row>
        <row r="51">
          <cell r="B51" t="str">
            <v>CRC</v>
          </cell>
          <cell r="C51" t="str">
            <v>CARRASCO-4</v>
          </cell>
          <cell r="D51" t="str">
            <v>N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>
            <v>1</v>
          </cell>
          <cell r="AD51">
            <v>1</v>
          </cell>
          <cell r="AE51">
            <v>1</v>
          </cell>
          <cell r="AF51">
            <v>1</v>
          </cell>
          <cell r="AG51">
            <v>18</v>
          </cell>
          <cell r="AH51">
            <v>18</v>
          </cell>
          <cell r="AI51">
            <v>18</v>
          </cell>
          <cell r="AJ51">
            <v>82</v>
          </cell>
          <cell r="AK51">
            <v>2.6451612903225805</v>
          </cell>
        </row>
        <row r="52">
          <cell r="B52" t="str">
            <v>HSR</v>
          </cell>
          <cell r="C52" t="str">
            <v>H.SUAREZ R.</v>
          </cell>
          <cell r="D52" t="str">
            <v>N</v>
          </cell>
          <cell r="E52">
            <v>164</v>
          </cell>
          <cell r="F52">
            <v>165</v>
          </cell>
          <cell r="G52">
            <v>166</v>
          </cell>
          <cell r="H52">
            <v>167</v>
          </cell>
          <cell r="I52">
            <v>165</v>
          </cell>
          <cell r="J52">
            <v>164</v>
          </cell>
          <cell r="K52">
            <v>166</v>
          </cell>
          <cell r="L52">
            <v>165</v>
          </cell>
          <cell r="M52">
            <v>168</v>
          </cell>
          <cell r="N52">
            <v>167</v>
          </cell>
          <cell r="O52">
            <v>168</v>
          </cell>
          <cell r="P52">
            <v>169</v>
          </cell>
          <cell r="Q52">
            <v>166</v>
          </cell>
          <cell r="R52">
            <v>167</v>
          </cell>
          <cell r="S52">
            <v>165</v>
          </cell>
          <cell r="T52">
            <v>164</v>
          </cell>
          <cell r="U52">
            <v>166</v>
          </cell>
          <cell r="V52">
            <v>169</v>
          </cell>
          <cell r="W52">
            <v>169</v>
          </cell>
          <cell r="X52">
            <v>165</v>
          </cell>
          <cell r="Y52">
            <v>166</v>
          </cell>
          <cell r="Z52">
            <v>168</v>
          </cell>
          <cell r="AA52">
            <v>165</v>
          </cell>
          <cell r="AB52">
            <v>167</v>
          </cell>
          <cell r="AC52">
            <v>163</v>
          </cell>
          <cell r="AD52">
            <v>161</v>
          </cell>
          <cell r="AE52">
            <v>163</v>
          </cell>
          <cell r="AF52">
            <v>165</v>
          </cell>
          <cell r="AG52">
            <v>166</v>
          </cell>
          <cell r="AH52">
            <v>160</v>
          </cell>
          <cell r="AI52">
            <v>162</v>
          </cell>
          <cell r="AJ52">
            <v>5131</v>
          </cell>
          <cell r="AK52">
            <v>165.51612903225808</v>
          </cell>
        </row>
        <row r="53">
          <cell r="B53" t="str">
            <v>KTR</v>
          </cell>
          <cell r="C53" t="str">
            <v>KATARI</v>
          </cell>
          <cell r="D53" t="str">
            <v>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</row>
        <row r="54">
          <cell r="B54" t="str">
            <v>LCS</v>
          </cell>
          <cell r="C54" t="str">
            <v>LOS CUSIS</v>
          </cell>
          <cell r="D54" t="str">
            <v>N</v>
          </cell>
          <cell r="E54">
            <v>199</v>
          </cell>
          <cell r="F54">
            <v>196</v>
          </cell>
          <cell r="G54">
            <v>73</v>
          </cell>
          <cell r="H54">
            <v>61</v>
          </cell>
          <cell r="I54">
            <v>67</v>
          </cell>
          <cell r="J54">
            <v>64</v>
          </cell>
          <cell r="K54">
            <v>61</v>
          </cell>
          <cell r="L54">
            <v>42</v>
          </cell>
          <cell r="M54">
            <v>56</v>
          </cell>
          <cell r="N54">
            <v>42</v>
          </cell>
          <cell r="O54">
            <v>49</v>
          </cell>
          <cell r="P54">
            <v>64</v>
          </cell>
          <cell r="Q54">
            <v>74</v>
          </cell>
          <cell r="R54">
            <v>56</v>
          </cell>
          <cell r="S54">
            <v>25</v>
          </cell>
          <cell r="T54">
            <v>1</v>
          </cell>
          <cell r="U54">
            <v>0</v>
          </cell>
          <cell r="V54">
            <v>19</v>
          </cell>
          <cell r="W54">
            <v>7</v>
          </cell>
          <cell r="X54">
            <v>51</v>
          </cell>
          <cell r="Y54">
            <v>26</v>
          </cell>
          <cell r="Z54">
            <v>46</v>
          </cell>
          <cell r="AA54">
            <v>35</v>
          </cell>
          <cell r="AB54">
            <v>43</v>
          </cell>
          <cell r="AC54">
            <v>44</v>
          </cell>
          <cell r="AD54">
            <v>34</v>
          </cell>
          <cell r="AE54">
            <v>75</v>
          </cell>
          <cell r="AF54">
            <v>222</v>
          </cell>
          <cell r="AG54">
            <v>180</v>
          </cell>
          <cell r="AH54">
            <v>316</v>
          </cell>
          <cell r="AI54">
            <v>300</v>
          </cell>
          <cell r="AJ54">
            <v>2528</v>
          </cell>
          <cell r="AK54">
            <v>81.548387096774192</v>
          </cell>
        </row>
        <row r="55">
          <cell r="B55" t="str">
            <v>MCT</v>
          </cell>
          <cell r="C55" t="str">
            <v>MONTECRISTO</v>
          </cell>
          <cell r="D55" t="str">
            <v>N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</row>
        <row r="56">
          <cell r="B56" t="str">
            <v>PJS</v>
          </cell>
          <cell r="C56" t="str">
            <v>PATUJUSAL</v>
          </cell>
          <cell r="D56" t="str">
            <v>N</v>
          </cell>
          <cell r="E56">
            <v>325</v>
          </cell>
          <cell r="F56">
            <v>333</v>
          </cell>
          <cell r="G56">
            <v>318</v>
          </cell>
          <cell r="H56">
            <v>311</v>
          </cell>
          <cell r="I56">
            <v>320</v>
          </cell>
          <cell r="J56">
            <v>309</v>
          </cell>
          <cell r="K56">
            <v>312</v>
          </cell>
          <cell r="L56">
            <v>320</v>
          </cell>
          <cell r="M56">
            <v>332</v>
          </cell>
          <cell r="N56">
            <v>329</v>
          </cell>
          <cell r="O56">
            <v>452</v>
          </cell>
          <cell r="P56">
            <v>358</v>
          </cell>
          <cell r="Q56">
            <v>331</v>
          </cell>
          <cell r="R56">
            <v>378</v>
          </cell>
          <cell r="S56">
            <v>378</v>
          </cell>
          <cell r="T56">
            <v>343</v>
          </cell>
          <cell r="U56">
            <v>317</v>
          </cell>
          <cell r="V56">
            <v>324</v>
          </cell>
          <cell r="W56">
            <v>348</v>
          </cell>
          <cell r="X56">
            <v>330</v>
          </cell>
          <cell r="Y56">
            <v>343</v>
          </cell>
          <cell r="Z56">
            <v>445</v>
          </cell>
          <cell r="AA56">
            <v>363</v>
          </cell>
          <cell r="AB56">
            <v>316</v>
          </cell>
          <cell r="AC56">
            <v>339</v>
          </cell>
          <cell r="AD56">
            <v>338</v>
          </cell>
          <cell r="AE56">
            <v>331</v>
          </cell>
          <cell r="AF56">
            <v>281</v>
          </cell>
          <cell r="AG56">
            <v>316</v>
          </cell>
          <cell r="AH56">
            <v>316</v>
          </cell>
          <cell r="AI56">
            <v>321</v>
          </cell>
          <cell r="AJ56">
            <v>10477</v>
          </cell>
          <cell r="AK56">
            <v>337.96774193548384</v>
          </cell>
        </row>
        <row r="57">
          <cell r="B57" t="str">
            <v>SNQ</v>
          </cell>
          <cell r="C57" t="str">
            <v>SAN ROQUE</v>
          </cell>
          <cell r="D57" t="str">
            <v>N</v>
          </cell>
          <cell r="E57">
            <v>216</v>
          </cell>
          <cell r="F57">
            <v>222</v>
          </cell>
          <cell r="G57">
            <v>222</v>
          </cell>
          <cell r="H57">
            <v>225</v>
          </cell>
          <cell r="I57">
            <v>224</v>
          </cell>
          <cell r="J57">
            <v>227</v>
          </cell>
          <cell r="K57">
            <v>231</v>
          </cell>
          <cell r="L57">
            <v>229</v>
          </cell>
          <cell r="M57">
            <v>229</v>
          </cell>
          <cell r="N57">
            <v>226</v>
          </cell>
          <cell r="O57">
            <v>227</v>
          </cell>
          <cell r="P57">
            <v>226</v>
          </cell>
          <cell r="Q57">
            <v>226</v>
          </cell>
          <cell r="R57">
            <v>224</v>
          </cell>
          <cell r="S57">
            <v>225</v>
          </cell>
          <cell r="T57">
            <v>227</v>
          </cell>
          <cell r="U57">
            <v>227</v>
          </cell>
          <cell r="V57">
            <v>224</v>
          </cell>
          <cell r="W57">
            <v>222</v>
          </cell>
          <cell r="X57">
            <v>224</v>
          </cell>
          <cell r="Y57">
            <v>225</v>
          </cell>
          <cell r="Z57">
            <v>224</v>
          </cell>
          <cell r="AA57">
            <v>221</v>
          </cell>
          <cell r="AB57">
            <v>223</v>
          </cell>
          <cell r="AC57">
            <v>224</v>
          </cell>
          <cell r="AD57">
            <v>220</v>
          </cell>
          <cell r="AE57">
            <v>223</v>
          </cell>
          <cell r="AF57">
            <v>225</v>
          </cell>
          <cell r="AG57">
            <v>229</v>
          </cell>
          <cell r="AH57">
            <v>232</v>
          </cell>
          <cell r="AI57">
            <v>233</v>
          </cell>
          <cell r="AJ57">
            <v>6982</v>
          </cell>
          <cell r="AK57">
            <v>225.2258064516129</v>
          </cell>
        </row>
        <row r="58">
          <cell r="B58" t="str">
            <v>VGR</v>
          </cell>
          <cell r="C58" t="str">
            <v>VUELTA GRANDE</v>
          </cell>
          <cell r="D58" t="str">
            <v>E</v>
          </cell>
          <cell r="E58">
            <v>170</v>
          </cell>
          <cell r="F58">
            <v>172</v>
          </cell>
          <cell r="G58">
            <v>174</v>
          </cell>
          <cell r="H58">
            <v>175</v>
          </cell>
          <cell r="I58">
            <v>175</v>
          </cell>
          <cell r="J58">
            <v>176</v>
          </cell>
          <cell r="K58">
            <v>174</v>
          </cell>
          <cell r="L58">
            <v>175</v>
          </cell>
          <cell r="M58">
            <v>173</v>
          </cell>
          <cell r="N58">
            <v>176</v>
          </cell>
          <cell r="O58">
            <v>178</v>
          </cell>
          <cell r="P58">
            <v>173</v>
          </cell>
          <cell r="Q58">
            <v>172</v>
          </cell>
          <cell r="R58">
            <v>179</v>
          </cell>
          <cell r="S58">
            <v>179</v>
          </cell>
          <cell r="T58">
            <v>177</v>
          </cell>
          <cell r="U58">
            <v>179</v>
          </cell>
          <cell r="V58">
            <v>177</v>
          </cell>
          <cell r="W58">
            <v>178</v>
          </cell>
          <cell r="X58">
            <v>175</v>
          </cell>
          <cell r="Y58">
            <v>177</v>
          </cell>
          <cell r="Z58">
            <v>176</v>
          </cell>
          <cell r="AA58">
            <v>178</v>
          </cell>
          <cell r="AB58">
            <v>177</v>
          </cell>
          <cell r="AC58">
            <v>178</v>
          </cell>
          <cell r="AD58">
            <v>179</v>
          </cell>
          <cell r="AE58">
            <v>177</v>
          </cell>
          <cell r="AF58">
            <v>178</v>
          </cell>
          <cell r="AG58">
            <v>180</v>
          </cell>
          <cell r="AH58">
            <v>181</v>
          </cell>
          <cell r="AI58">
            <v>181</v>
          </cell>
          <cell r="AJ58">
            <v>5469</v>
          </cell>
          <cell r="AK58">
            <v>176.41935483870967</v>
          </cell>
        </row>
        <row r="59">
          <cell r="B59" t="str">
            <v>TOTAL   NUEVO</v>
          </cell>
          <cell r="E59">
            <v>905</v>
          </cell>
          <cell r="F59">
            <v>917</v>
          </cell>
          <cell r="G59">
            <v>780</v>
          </cell>
          <cell r="H59">
            <v>765</v>
          </cell>
          <cell r="I59">
            <v>777</v>
          </cell>
          <cell r="J59">
            <v>765</v>
          </cell>
          <cell r="K59">
            <v>771</v>
          </cell>
          <cell r="L59">
            <v>757</v>
          </cell>
          <cell r="M59">
            <v>786</v>
          </cell>
          <cell r="N59">
            <v>765</v>
          </cell>
          <cell r="O59">
            <v>897</v>
          </cell>
          <cell r="P59">
            <v>818</v>
          </cell>
          <cell r="Q59">
            <v>798</v>
          </cell>
          <cell r="R59">
            <v>826</v>
          </cell>
          <cell r="S59">
            <v>794</v>
          </cell>
          <cell r="T59">
            <v>736</v>
          </cell>
          <cell r="U59">
            <v>711</v>
          </cell>
          <cell r="V59">
            <v>737</v>
          </cell>
          <cell r="W59">
            <v>747</v>
          </cell>
          <cell r="X59">
            <v>771</v>
          </cell>
          <cell r="Y59">
            <v>761</v>
          </cell>
          <cell r="Z59">
            <v>884</v>
          </cell>
          <cell r="AA59">
            <v>785</v>
          </cell>
          <cell r="AB59">
            <v>750</v>
          </cell>
          <cell r="AC59">
            <v>771</v>
          </cell>
          <cell r="AD59">
            <v>754</v>
          </cell>
          <cell r="AE59">
            <v>793</v>
          </cell>
          <cell r="AF59">
            <v>894</v>
          </cell>
          <cell r="AG59">
            <v>909</v>
          </cell>
          <cell r="AH59">
            <v>1042</v>
          </cell>
          <cell r="AI59">
            <v>1034</v>
          </cell>
          <cell r="AJ59">
            <v>25200</v>
          </cell>
          <cell r="AK59">
            <v>812.90322580645159</v>
          </cell>
        </row>
        <row r="60">
          <cell r="B60" t="str">
            <v>TOTAL   EXISTENTE</v>
          </cell>
          <cell r="E60">
            <v>1038</v>
          </cell>
          <cell r="F60">
            <v>1049</v>
          </cell>
          <cell r="G60">
            <v>1055</v>
          </cell>
          <cell r="H60">
            <v>1049</v>
          </cell>
          <cell r="I60">
            <v>1054</v>
          </cell>
          <cell r="J60">
            <v>1073</v>
          </cell>
          <cell r="K60">
            <v>1086</v>
          </cell>
          <cell r="L60">
            <v>1084</v>
          </cell>
          <cell r="M60">
            <v>1088</v>
          </cell>
          <cell r="N60">
            <v>1092</v>
          </cell>
          <cell r="O60">
            <v>1236</v>
          </cell>
          <cell r="P60">
            <v>1174</v>
          </cell>
          <cell r="Q60">
            <v>1104</v>
          </cell>
          <cell r="R60">
            <v>1089</v>
          </cell>
          <cell r="S60">
            <v>1102</v>
          </cell>
          <cell r="T60">
            <v>1125</v>
          </cell>
          <cell r="U60">
            <v>1141</v>
          </cell>
          <cell r="V60">
            <v>1205</v>
          </cell>
          <cell r="W60">
            <v>1214</v>
          </cell>
          <cell r="X60">
            <v>1189</v>
          </cell>
          <cell r="Y60">
            <v>1211</v>
          </cell>
          <cell r="Z60">
            <v>1271</v>
          </cell>
          <cell r="AA60">
            <v>1282</v>
          </cell>
          <cell r="AB60">
            <v>1291</v>
          </cell>
          <cell r="AC60">
            <v>1312</v>
          </cell>
          <cell r="AD60">
            <v>1334</v>
          </cell>
          <cell r="AE60">
            <v>1339</v>
          </cell>
          <cell r="AF60">
            <v>1329</v>
          </cell>
          <cell r="AG60">
            <v>1339</v>
          </cell>
          <cell r="AH60">
            <v>1358</v>
          </cell>
          <cell r="AI60">
            <v>1353</v>
          </cell>
          <cell r="AJ60">
            <v>36666</v>
          </cell>
          <cell r="AK60">
            <v>1182.7741935483871</v>
          </cell>
        </row>
        <row r="61">
          <cell r="B61" t="str">
            <v>TOTAL GENERAL</v>
          </cell>
          <cell r="E61">
            <v>1943</v>
          </cell>
          <cell r="F61">
            <v>1966</v>
          </cell>
          <cell r="G61">
            <v>1835</v>
          </cell>
          <cell r="H61">
            <v>1814</v>
          </cell>
          <cell r="I61">
            <v>1831</v>
          </cell>
          <cell r="J61">
            <v>1838</v>
          </cell>
          <cell r="K61">
            <v>1857</v>
          </cell>
          <cell r="L61">
            <v>1841</v>
          </cell>
          <cell r="M61">
            <v>1874</v>
          </cell>
          <cell r="N61">
            <v>1857</v>
          </cell>
          <cell r="O61">
            <v>2133</v>
          </cell>
          <cell r="P61">
            <v>1992</v>
          </cell>
          <cell r="Q61">
            <v>1902</v>
          </cell>
          <cell r="R61">
            <v>1915</v>
          </cell>
          <cell r="S61">
            <v>1896</v>
          </cell>
          <cell r="T61">
            <v>1861</v>
          </cell>
          <cell r="U61">
            <v>1852</v>
          </cell>
          <cell r="V61">
            <v>1942</v>
          </cell>
          <cell r="W61">
            <v>1961</v>
          </cell>
          <cell r="X61">
            <v>1960</v>
          </cell>
          <cell r="Y61">
            <v>1972</v>
          </cell>
          <cell r="Z61">
            <v>2155</v>
          </cell>
          <cell r="AA61">
            <v>2067</v>
          </cell>
          <cell r="AB61">
            <v>2041</v>
          </cell>
          <cell r="AC61">
            <v>2083</v>
          </cell>
          <cell r="AD61">
            <v>2088</v>
          </cell>
          <cell r="AE61">
            <v>2132</v>
          </cell>
          <cell r="AF61">
            <v>2223</v>
          </cell>
          <cell r="AG61">
            <v>2248</v>
          </cell>
          <cell r="AH61">
            <v>2400</v>
          </cell>
          <cell r="AI61">
            <v>2387</v>
          </cell>
          <cell r="AJ61">
            <v>61866</v>
          </cell>
          <cell r="AK61">
            <v>1995.6774193548388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Report"/>
      <sheetName val="Dtb"/>
      <sheetName val="Debt"/>
      <sheetName val="Reference"/>
      <sheetName val="Terms"/>
      <sheetName val="AMORT"/>
      <sheetName val="INT"/>
      <sheetName val="D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"/>
      <sheetName val="C"/>
      <sheetName val="VM"/>
      <sheetName val="TARI"/>
      <sheetName val="G"/>
      <sheetName val="RES"/>
      <sheetName val="GR"/>
      <sheetName val="EPG"/>
      <sheetName val="DPG"/>
      <sheetName val="APG"/>
      <sheetName val="PE"/>
      <sheetName val="PD"/>
      <sheetName val="PA"/>
      <sheetName val="GE"/>
      <sheetName val="GD"/>
      <sheetName val="GA"/>
      <sheetName val="EW"/>
      <sheetName val="DW"/>
      <sheetName val="AW"/>
      <sheetName val="EP"/>
      <sheetName val="ED"/>
      <sheetName val="EA"/>
      <sheetName val="EG"/>
      <sheetName val="DG"/>
      <sheetName val="AG"/>
      <sheetName val="EI"/>
      <sheetName val="DI"/>
      <sheetName val="AI"/>
      <sheetName val="EE"/>
      <sheetName val="DE"/>
      <sheetName val="AE"/>
      <sheetName val="EL"/>
      <sheetName val="DL"/>
      <sheetName val="AL"/>
      <sheetName val="ERP"/>
      <sheetName val="DRP"/>
      <sheetName val="ARP"/>
      <sheetName val="EGL"/>
      <sheetName val="DGL"/>
      <sheetName val="AGL"/>
      <sheetName val="EC"/>
      <sheetName val="DC"/>
      <sheetName val="AC"/>
      <sheetName val="EQ"/>
      <sheetName val="DQ"/>
      <sheetName val="AQ"/>
      <sheetName val="Listado PEp's"/>
      <sheetName val="Listado_PEp's"/>
      <sheetName val="120"/>
      <sheetName val="Listado_PEp's1"/>
      <sheetName val="Cash_Flow"/>
      <sheetName val="AmortTable"/>
      <sheetName val="Listado_PEp's2"/>
      <sheetName val="Listado_PEp's3"/>
      <sheetName val="Listado_PEp's4"/>
      <sheetName val="Balance Of-Dda."/>
      <sheetName val="6 - Analítico"/>
      <sheetName val="PDPUCP-SAL"/>
      <sheetName val="PARTE DIARIO"/>
      <sheetName val="PROD X POZO"/>
      <sheetName val="CROMATOGRAFIAS"/>
      <sheetName val="BALANCE DE GAS DEL MES"/>
      <sheetName val="PRUEBAS POZO"/>
      <sheetName val="CO2-DP"/>
      <sheetName val="PTP 2018 SAL-ITU"/>
      <sheetName val="1"/>
      <sheetName val="PRUEBAS TEORICAS"/>
      <sheetName val="ALNG Schedule"/>
      <sheetName val="Data sheet"/>
      <sheetName val="ALNG"/>
      <sheetName val="S&amp;PD"/>
      <sheetName val="Finance"/>
      <sheetName val="WEPO"/>
      <sheetName val="Expl"/>
      <sheetName val="14 point profile"/>
      <sheetName val="LossPrevent"/>
      <sheetName val="NCMA Schedule"/>
      <sheetName val="C&amp;P-Supply Chain"/>
      <sheetName val="CH"/>
      <sheetName val="AN"/>
      <sheetName val="DEP"/>
      <sheetName val="FORM 4 Blanco"/>
      <sheetName val="FORM 5 Blanco "/>
      <sheetName val="Resúmen Ppto."/>
      <sheetName val="Form 6"/>
      <sheetName val="Form 7"/>
      <sheetName val="Form 8"/>
      <sheetName val="Form 10"/>
      <sheetName val="PARTE"/>
      <sheetName val="DIAGRAMA "/>
      <sheetName val="ACTIVO"/>
    </sheetNames>
    <sheetDataSet>
      <sheetData sheetId="0">
        <row r="5">
          <cell r="A5" t="str">
            <v>BOQUERON   -   BQN</v>
          </cell>
        </row>
      </sheetData>
      <sheetData sheetId="1">
        <row r="5">
          <cell r="A5" t="str">
            <v>BULO BULO   -   BBL (N)</v>
          </cell>
        </row>
      </sheetData>
      <sheetData sheetId="2">
        <row r="5">
          <cell r="A5" t="str">
            <v>ÑUPUCO   -   ÑPC (N)</v>
          </cell>
        </row>
      </sheetData>
      <sheetData sheetId="3">
        <row r="7">
          <cell r="D7" t="str">
            <v>ENE</v>
          </cell>
        </row>
      </sheetData>
      <sheetData sheetId="4"/>
      <sheetData sheetId="5">
        <row r="7">
          <cell r="D7" t="str">
            <v>ENE</v>
          </cell>
        </row>
      </sheetData>
      <sheetData sheetId="6">
        <row r="7">
          <cell r="D7" t="str">
            <v>ENE</v>
          </cell>
        </row>
      </sheetData>
      <sheetData sheetId="7">
        <row r="7">
          <cell r="D7" t="str">
            <v>ENE</v>
          </cell>
        </row>
      </sheetData>
      <sheetData sheetId="8">
        <row r="7">
          <cell r="D7" t="str">
            <v>ENE</v>
          </cell>
        </row>
      </sheetData>
      <sheetData sheetId="9">
        <row r="7">
          <cell r="D7" t="str">
            <v>ENE</v>
          </cell>
        </row>
      </sheetData>
      <sheetData sheetId="10">
        <row r="7">
          <cell r="D7" t="str">
            <v>ENE</v>
          </cell>
        </row>
      </sheetData>
      <sheetData sheetId="11">
        <row r="7">
          <cell r="D7" t="str">
            <v>ENE</v>
          </cell>
        </row>
      </sheetData>
      <sheetData sheetId="12" refreshError="1">
        <row r="5">
          <cell r="A5" t="str">
            <v>BOQUERON   -   BQN</v>
          </cell>
          <cell r="R5" t="str">
            <v>SIRARI-E   -   SIR-E</v>
          </cell>
        </row>
        <row r="6">
          <cell r="S6" t="str">
            <v>L I Q U I D O S  EN BBLS</v>
          </cell>
          <cell r="Y6" t="str">
            <v>G A S    EN    MPC</v>
          </cell>
        </row>
        <row r="7">
          <cell r="R7" t="str">
            <v>MES</v>
          </cell>
          <cell r="S7" t="str">
            <v>PRO-</v>
          </cell>
          <cell r="T7" t="str">
            <v>PET.</v>
          </cell>
          <cell r="U7" t="str">
            <v>DENS.</v>
          </cell>
          <cell r="V7" t="str">
            <v>GASO-</v>
          </cell>
          <cell r="W7" t="str">
            <v>AGUA</v>
          </cell>
          <cell r="X7" t="str">
            <v>PET.</v>
          </cell>
          <cell r="Y7" t="str">
            <v>PRO-</v>
          </cell>
          <cell r="Z7" t="str">
            <v>INYEC-</v>
          </cell>
          <cell r="AA7" t="str">
            <v xml:space="preserve">ENT. </v>
          </cell>
          <cell r="AB7" t="str">
            <v>ENT.</v>
          </cell>
          <cell r="AC7" t="str">
            <v>LICUA-</v>
          </cell>
          <cell r="AD7" t="str">
            <v>GLP</v>
          </cell>
          <cell r="AE7" t="str">
            <v>COM-</v>
          </cell>
          <cell r="AF7" t="str">
            <v>RESI-</v>
          </cell>
          <cell r="AG7" t="str">
            <v>QUEMA-</v>
          </cell>
        </row>
        <row r="8">
          <cell r="R8" t="str">
            <v>MCM</v>
          </cell>
          <cell r="S8" t="str">
            <v>DUC.</v>
          </cell>
          <cell r="T8" t="str">
            <v>COND.</v>
          </cell>
          <cell r="U8" t="str">
            <v>(º API)</v>
          </cell>
          <cell r="V8" t="str">
            <v>LINA</v>
          </cell>
          <cell r="W8" t="str">
            <v>MCD</v>
          </cell>
          <cell r="X8" t="str">
            <v>ENT.</v>
          </cell>
          <cell r="Y8" t="str">
            <v>DUC.</v>
          </cell>
          <cell r="Z8" t="str">
            <v>CION</v>
          </cell>
          <cell r="AA8" t="str">
            <v>GASOD.</v>
          </cell>
          <cell r="AB8" t="str">
            <v>PROC.</v>
          </cell>
          <cell r="AC8" t="str">
            <v>BLES</v>
          </cell>
          <cell r="AD8" t="str">
            <v>MC</v>
          </cell>
          <cell r="AE8" t="str">
            <v>BUST.</v>
          </cell>
          <cell r="AF8" t="str">
            <v>DUAL</v>
          </cell>
          <cell r="AG8" t="str">
            <v>DO</v>
          </cell>
        </row>
        <row r="9">
          <cell r="R9" t="str">
            <v>ENE</v>
          </cell>
          <cell r="S9">
            <v>53825.883150000001</v>
          </cell>
          <cell r="T9">
            <v>49690</v>
          </cell>
          <cell r="U9">
            <v>64.5</v>
          </cell>
          <cell r="V9">
            <v>4135.8831499999997</v>
          </cell>
          <cell r="W9">
            <v>2218</v>
          </cell>
          <cell r="X9">
            <v>54090</v>
          </cell>
          <cell r="Y9">
            <v>1913363</v>
          </cell>
          <cell r="Z9">
            <v>1297361</v>
          </cell>
          <cell r="AA9">
            <v>557359</v>
          </cell>
          <cell r="AB9">
            <v>0</v>
          </cell>
          <cell r="AC9">
            <v>4294</v>
          </cell>
          <cell r="AD9">
            <v>2593.511</v>
          </cell>
          <cell r="AE9">
            <v>15351</v>
          </cell>
          <cell r="AF9">
            <v>0</v>
          </cell>
          <cell r="AG9">
            <v>38998</v>
          </cell>
        </row>
        <row r="10">
          <cell r="R10" t="str">
            <v>FEB</v>
          </cell>
          <cell r="S10">
            <v>49135.765339999998</v>
          </cell>
          <cell r="T10">
            <v>44653</v>
          </cell>
          <cell r="U10">
            <v>64.2</v>
          </cell>
          <cell r="V10">
            <v>4482.7653399999999</v>
          </cell>
          <cell r="W10">
            <v>2085</v>
          </cell>
          <cell r="X10">
            <v>48214</v>
          </cell>
          <cell r="Y10">
            <v>1726341</v>
          </cell>
          <cell r="Z10">
            <v>1081839</v>
          </cell>
          <cell r="AA10">
            <v>595825</v>
          </cell>
          <cell r="AB10">
            <v>0</v>
          </cell>
          <cell r="AC10">
            <v>3600</v>
          </cell>
          <cell r="AD10">
            <v>2735.13</v>
          </cell>
          <cell r="AE10">
            <v>14061</v>
          </cell>
          <cell r="AF10">
            <v>0</v>
          </cell>
          <cell r="AG10">
            <v>31016</v>
          </cell>
        </row>
        <row r="11">
          <cell r="R11" t="str">
            <v>MAR</v>
          </cell>
          <cell r="S11">
            <v>53543.982060000002</v>
          </cell>
          <cell r="T11">
            <v>48088</v>
          </cell>
          <cell r="U11">
            <v>64.8</v>
          </cell>
          <cell r="V11">
            <v>5455.9820600000003</v>
          </cell>
          <cell r="W11">
            <v>2561</v>
          </cell>
          <cell r="X11">
            <v>51876</v>
          </cell>
          <cell r="Y11">
            <v>1880847</v>
          </cell>
          <cell r="Z11">
            <v>1108530</v>
          </cell>
          <cell r="AA11">
            <v>719539</v>
          </cell>
          <cell r="AB11">
            <v>0</v>
          </cell>
          <cell r="AC11">
            <v>3940</v>
          </cell>
          <cell r="AD11">
            <v>3385.7164600000001</v>
          </cell>
          <cell r="AE11">
            <v>15085</v>
          </cell>
          <cell r="AF11">
            <v>0</v>
          </cell>
          <cell r="AG11">
            <v>33753</v>
          </cell>
        </row>
        <row r="12">
          <cell r="R12" t="str">
            <v>ABR</v>
          </cell>
          <cell r="S12">
            <v>50849.549590000002</v>
          </cell>
          <cell r="T12">
            <v>46070</v>
          </cell>
          <cell r="U12">
            <v>65.8</v>
          </cell>
          <cell r="V12">
            <v>4779.5495899999996</v>
          </cell>
          <cell r="W12">
            <v>2788</v>
          </cell>
          <cell r="X12">
            <v>48150</v>
          </cell>
          <cell r="Y12">
            <v>1839664</v>
          </cell>
          <cell r="Z12">
            <v>1137958</v>
          </cell>
          <cell r="AA12">
            <v>656305</v>
          </cell>
          <cell r="AB12">
            <v>0</v>
          </cell>
          <cell r="AC12">
            <v>3911</v>
          </cell>
          <cell r="AD12">
            <v>3101.18037</v>
          </cell>
          <cell r="AE12">
            <v>15400</v>
          </cell>
          <cell r="AF12">
            <v>642719.46649999998</v>
          </cell>
          <cell r="AG12">
            <v>26090</v>
          </cell>
        </row>
        <row r="13">
          <cell r="R13" t="str">
            <v>MAY</v>
          </cell>
          <cell r="S13">
            <v>50533.117769698518</v>
          </cell>
          <cell r="T13">
            <v>45746</v>
          </cell>
          <cell r="U13">
            <v>66.7</v>
          </cell>
          <cell r="V13">
            <v>4787.1177696985178</v>
          </cell>
          <cell r="W13">
            <v>3089</v>
          </cell>
          <cell r="X13">
            <v>50901</v>
          </cell>
          <cell r="Y13">
            <v>1833431</v>
          </cell>
          <cell r="Z13">
            <v>1136762</v>
          </cell>
          <cell r="AA13">
            <v>644103</v>
          </cell>
          <cell r="AB13">
            <v>0</v>
          </cell>
          <cell r="AC13">
            <v>3849</v>
          </cell>
          <cell r="AD13">
            <v>2978.228759579365</v>
          </cell>
          <cell r="AE13">
            <v>16818</v>
          </cell>
          <cell r="AF13">
            <v>631175.85279000003</v>
          </cell>
          <cell r="AG13">
            <v>31899</v>
          </cell>
        </row>
        <row r="14">
          <cell r="R14" t="str">
            <v>JUN</v>
          </cell>
          <cell r="S14">
            <v>46575.988667855083</v>
          </cell>
          <cell r="T14">
            <v>41662</v>
          </cell>
          <cell r="U14">
            <v>66.400000000000006</v>
          </cell>
          <cell r="V14">
            <v>4913.988667855082</v>
          </cell>
          <cell r="W14">
            <v>3110</v>
          </cell>
          <cell r="X14">
            <v>41984</v>
          </cell>
          <cell r="Y14">
            <v>1704218</v>
          </cell>
          <cell r="Z14">
            <v>1002298</v>
          </cell>
          <cell r="AA14">
            <v>652009</v>
          </cell>
          <cell r="AB14">
            <v>0</v>
          </cell>
          <cell r="AC14">
            <v>3563</v>
          </cell>
          <cell r="AD14">
            <v>3060.4784999228082</v>
          </cell>
          <cell r="AE14">
            <v>15698</v>
          </cell>
          <cell r="AF14">
            <v>638505.89361000003</v>
          </cell>
          <cell r="AG14">
            <v>30650</v>
          </cell>
        </row>
        <row r="15">
          <cell r="R15" t="str">
            <v>JUL</v>
          </cell>
          <cell r="S15">
            <v>45902.129570959267</v>
          </cell>
          <cell r="T15">
            <v>42892</v>
          </cell>
          <cell r="U15">
            <v>66.8</v>
          </cell>
          <cell r="V15">
            <v>3010.1295709592632</v>
          </cell>
          <cell r="W15">
            <v>3020</v>
          </cell>
          <cell r="X15">
            <v>46507</v>
          </cell>
          <cell r="Y15">
            <v>1779671</v>
          </cell>
          <cell r="Z15">
            <v>1299294</v>
          </cell>
          <cell r="AA15">
            <v>425706</v>
          </cell>
          <cell r="AB15">
            <v>0</v>
          </cell>
          <cell r="AC15">
            <v>3834</v>
          </cell>
          <cell r="AD15">
            <v>2007.5267291820314</v>
          </cell>
          <cell r="AE15">
            <v>19357</v>
          </cell>
          <cell r="AF15">
            <v>417076.93938000005</v>
          </cell>
          <cell r="AG15">
            <v>31480</v>
          </cell>
        </row>
        <row r="16">
          <cell r="R16" t="str">
            <v>AGO</v>
          </cell>
          <cell r="S16">
            <v>46244.825384721524</v>
          </cell>
          <cell r="T16">
            <v>42331</v>
          </cell>
          <cell r="U16">
            <v>65.3</v>
          </cell>
          <cell r="V16">
            <v>3913.8253847215242</v>
          </cell>
          <cell r="W16">
            <v>2741</v>
          </cell>
          <cell r="X16">
            <v>45898</v>
          </cell>
          <cell r="Y16">
            <v>1704236</v>
          </cell>
          <cell r="Z16">
            <v>1103555</v>
          </cell>
          <cell r="AA16">
            <v>545250</v>
          </cell>
          <cell r="AB16">
            <v>0</v>
          </cell>
          <cell r="AC16">
            <v>3874</v>
          </cell>
          <cell r="AD16">
            <v>2572.2661521005352</v>
          </cell>
          <cell r="AE16">
            <v>18165</v>
          </cell>
          <cell r="AF16">
            <v>534203.23499999999</v>
          </cell>
          <cell r="AG16">
            <v>33392</v>
          </cell>
        </row>
        <row r="17">
          <cell r="R17" t="str">
            <v>SEP</v>
          </cell>
          <cell r="S17">
            <v>39041.51</v>
          </cell>
          <cell r="T17">
            <v>35069</v>
          </cell>
          <cell r="U17">
            <v>65.400000000000006</v>
          </cell>
          <cell r="V17">
            <v>3972.51</v>
          </cell>
          <cell r="W17">
            <v>1867</v>
          </cell>
          <cell r="X17">
            <v>42914</v>
          </cell>
          <cell r="Y17">
            <v>1461557.436884047</v>
          </cell>
          <cell r="Z17">
            <v>904222</v>
          </cell>
          <cell r="AA17">
            <v>506646</v>
          </cell>
          <cell r="AB17">
            <v>0</v>
          </cell>
          <cell r="AC17">
            <v>2962.4809177586271</v>
          </cell>
          <cell r="AD17">
            <v>2546.58</v>
          </cell>
          <cell r="AE17">
            <v>14604.147409242847</v>
          </cell>
          <cell r="AF17">
            <v>521696.0146830593</v>
          </cell>
          <cell r="AG17">
            <v>33122.808557045631</v>
          </cell>
        </row>
        <row r="18">
          <cell r="R18" t="str">
            <v>OCT</v>
          </cell>
          <cell r="S18">
            <v>39672.86</v>
          </cell>
          <cell r="T18">
            <v>35167</v>
          </cell>
          <cell r="U18">
            <v>65.400000000000006</v>
          </cell>
          <cell r="V18">
            <v>4505.8599999999997</v>
          </cell>
          <cell r="W18">
            <v>2062</v>
          </cell>
          <cell r="X18">
            <v>42111</v>
          </cell>
          <cell r="Y18">
            <v>1523946.9279424369</v>
          </cell>
          <cell r="Z18">
            <v>870099</v>
          </cell>
          <cell r="AA18">
            <v>578728</v>
          </cell>
          <cell r="AB18">
            <v>0</v>
          </cell>
          <cell r="AC18">
            <v>2942.9942386850898</v>
          </cell>
          <cell r="AD18">
            <v>2466.0500000000002</v>
          </cell>
          <cell r="AE18">
            <v>15095.562115033181</v>
          </cell>
          <cell r="AF18">
            <v>573338.70165759709</v>
          </cell>
          <cell r="AG18">
            <v>57081.371588718648</v>
          </cell>
        </row>
        <row r="19">
          <cell r="R19" t="str">
            <v>NOV</v>
          </cell>
          <cell r="S19">
            <v>37002.07</v>
          </cell>
          <cell r="T19">
            <v>33181</v>
          </cell>
          <cell r="U19">
            <v>65.3</v>
          </cell>
          <cell r="V19">
            <v>3821.07</v>
          </cell>
          <cell r="W19">
            <v>2692</v>
          </cell>
          <cell r="X19">
            <v>43305</v>
          </cell>
          <cell r="Y19">
            <v>1455812.5802817987</v>
          </cell>
          <cell r="Z19">
            <v>916574</v>
          </cell>
          <cell r="AA19">
            <v>506128</v>
          </cell>
          <cell r="AB19">
            <v>0</v>
          </cell>
          <cell r="AC19">
            <v>3165.6317959303065</v>
          </cell>
          <cell r="AD19">
            <v>2227.25</v>
          </cell>
          <cell r="AE19">
            <v>16313.805820313148</v>
          </cell>
          <cell r="AF19">
            <v>483392.73023999995</v>
          </cell>
          <cell r="AG19">
            <v>13631.142665555513</v>
          </cell>
        </row>
        <row r="20">
          <cell r="R20" t="str">
            <v>DIC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1455812.5802817987</v>
          </cell>
          <cell r="Z20">
            <v>916574</v>
          </cell>
          <cell r="AA20">
            <v>506128</v>
          </cell>
          <cell r="AB20">
            <v>0</v>
          </cell>
          <cell r="AC20">
            <v>3165.6317959303065</v>
          </cell>
          <cell r="AD20">
            <v>2227.25</v>
          </cell>
          <cell r="AE20">
            <v>16313.805820313148</v>
          </cell>
          <cell r="AF20">
            <v>483392.73023999995</v>
          </cell>
          <cell r="AG20">
            <v>13631.142665555513</v>
          </cell>
        </row>
        <row r="21">
          <cell r="R21" t="str">
            <v>TOTAL</v>
          </cell>
          <cell r="S21">
            <v>512327.68153323437</v>
          </cell>
          <cell r="T21">
            <v>464549</v>
          </cell>
          <cell r="U21">
            <v>60.04999999999999</v>
          </cell>
          <cell r="V21">
            <v>47778.68153323439</v>
          </cell>
          <cell r="W21">
            <v>28233</v>
          </cell>
          <cell r="X21">
            <v>515950</v>
          </cell>
          <cell r="Y21">
            <v>20278900.525390081</v>
          </cell>
          <cell r="Z21">
            <v>12775066</v>
          </cell>
          <cell r="AA21">
            <v>6893726</v>
          </cell>
          <cell r="AB21">
            <v>0</v>
          </cell>
          <cell r="AC21">
            <v>43101.738748304328</v>
          </cell>
          <cell r="AD21">
            <v>31901.16797078474</v>
          </cell>
          <cell r="AE21">
            <v>192262.3211649023</v>
          </cell>
          <cell r="AF21">
            <v>4925501.5641006567</v>
          </cell>
          <cell r="AG21">
            <v>374744.46547687537</v>
          </cell>
        </row>
        <row r="22"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R23" t="str">
            <v>SIRARI-E   -   PLANTA</v>
          </cell>
          <cell r="S23">
            <v>179.68352829434903</v>
          </cell>
          <cell r="T23">
            <v>5311.981866527507</v>
          </cell>
          <cell r="U23">
            <v>177.06606221758358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>
            <v>52992.734138824635</v>
          </cell>
          <cell r="AC23">
            <v>158.66088065516357</v>
          </cell>
        </row>
        <row r="24">
          <cell r="S24" t="str">
            <v>L I Q U I D O S  EN BBLS</v>
          </cell>
          <cell r="Y24" t="str">
            <v>G A S    EN    MPC</v>
          </cell>
        </row>
        <row r="25">
          <cell r="R25" t="str">
            <v>MES</v>
          </cell>
          <cell r="S25" t="str">
            <v>PRO-</v>
          </cell>
          <cell r="T25" t="str">
            <v>PET.</v>
          </cell>
          <cell r="U25" t="str">
            <v>DENS.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str">
            <v>ENT.</v>
          </cell>
          <cell r="AC25" t="str">
            <v>LICUA-</v>
          </cell>
          <cell r="AD25" t="str">
            <v>GLP</v>
          </cell>
          <cell r="AE25" t="str">
            <v>COM-</v>
          </cell>
          <cell r="AF25" t="str">
            <v>RESI-</v>
          </cell>
          <cell r="AG25" t="str">
            <v>QUEMA-</v>
          </cell>
        </row>
        <row r="26">
          <cell r="R26">
            <v>124.49</v>
          </cell>
          <cell r="S26" t="str">
            <v>DUC.</v>
          </cell>
          <cell r="T26" t="str">
            <v>COND.</v>
          </cell>
          <cell r="U26" t="str">
            <v>(º API)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str">
            <v>PROC.</v>
          </cell>
          <cell r="AC26" t="str">
            <v>BLES</v>
          </cell>
          <cell r="AD26" t="str">
            <v>MC</v>
          </cell>
          <cell r="AE26" t="str">
            <v>BUST.</v>
          </cell>
          <cell r="AF26" t="str">
            <v>DUAL</v>
          </cell>
          <cell r="AG26" t="str">
            <v>DO</v>
          </cell>
        </row>
        <row r="27">
          <cell r="R27" t="str">
            <v>ENE</v>
          </cell>
          <cell r="S27">
            <v>4059</v>
          </cell>
          <cell r="T27">
            <v>0</v>
          </cell>
          <cell r="U27">
            <v>0</v>
          </cell>
          <cell r="V27">
            <v>4059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546039.03799999994</v>
          </cell>
          <cell r="AG27">
            <v>0</v>
          </cell>
        </row>
        <row r="28">
          <cell r="R28" t="str">
            <v>FEB</v>
          </cell>
          <cell r="S28">
            <v>3387</v>
          </cell>
          <cell r="T28">
            <v>0</v>
          </cell>
          <cell r="U28">
            <v>0</v>
          </cell>
          <cell r="V28">
            <v>3387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583813.16799999995</v>
          </cell>
          <cell r="AG28">
            <v>0</v>
          </cell>
        </row>
        <row r="29">
          <cell r="R29" t="str">
            <v>MAR</v>
          </cell>
          <cell r="S29">
            <v>3734</v>
          </cell>
          <cell r="T29">
            <v>0</v>
          </cell>
          <cell r="U29">
            <v>0</v>
          </cell>
          <cell r="V29">
            <v>3734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704644.54269999999</v>
          </cell>
          <cell r="AG29">
            <v>0</v>
          </cell>
        </row>
        <row r="30">
          <cell r="R30" t="str">
            <v>ABR</v>
          </cell>
          <cell r="S30">
            <v>3689</v>
          </cell>
          <cell r="T30">
            <v>0</v>
          </cell>
          <cell r="U30">
            <v>0</v>
          </cell>
          <cell r="V30">
            <v>3689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R31" t="str">
            <v>MAY</v>
          </cell>
          <cell r="S31">
            <v>3606</v>
          </cell>
          <cell r="T31">
            <v>0</v>
          </cell>
          <cell r="U31">
            <v>0</v>
          </cell>
          <cell r="V31">
            <v>3606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R32" t="str">
            <v>JUN</v>
          </cell>
          <cell r="S32">
            <v>3335</v>
          </cell>
          <cell r="T32">
            <v>0</v>
          </cell>
          <cell r="U32">
            <v>0</v>
          </cell>
          <cell r="V32">
            <v>3335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R33" t="str">
            <v>JUL</v>
          </cell>
          <cell r="S33">
            <v>3610</v>
          </cell>
          <cell r="T33">
            <v>0</v>
          </cell>
          <cell r="U33">
            <v>0</v>
          </cell>
          <cell r="V33">
            <v>3610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R34" t="str">
            <v>AGO</v>
          </cell>
          <cell r="S34">
            <v>3661</v>
          </cell>
          <cell r="T34">
            <v>0</v>
          </cell>
          <cell r="U34">
            <v>0</v>
          </cell>
          <cell r="V34">
            <v>3661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R35" t="str">
            <v>SEP</v>
          </cell>
          <cell r="S35">
            <v>2792.9902261765751</v>
          </cell>
          <cell r="T35">
            <v>0</v>
          </cell>
          <cell r="U35">
            <v>0</v>
          </cell>
          <cell r="V35">
            <v>2792.9902261765751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R36" t="str">
            <v>OCT</v>
          </cell>
          <cell r="S36">
            <v>2776.7695640926913</v>
          </cell>
          <cell r="T36">
            <v>0</v>
          </cell>
          <cell r="U36">
            <v>0</v>
          </cell>
          <cell r="V36">
            <v>2776.7695640926913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R37" t="str">
            <v>NOV</v>
          </cell>
          <cell r="S37">
            <v>2968.3377669115253</v>
          </cell>
          <cell r="T37">
            <v>0</v>
          </cell>
          <cell r="U37">
            <v>0</v>
          </cell>
          <cell r="V37">
            <v>2968.3377669115253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e">
            <v>#REF!</v>
          </cell>
          <cell r="AC37" t="e">
            <v>#REF!</v>
          </cell>
          <cell r="AD37">
            <v>0</v>
          </cell>
          <cell r="AF37">
            <v>0</v>
          </cell>
        </row>
        <row r="38"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R39" t="str">
            <v>TOTAL</v>
          </cell>
          <cell r="S39">
            <v>37619.097557180794</v>
          </cell>
          <cell r="T39">
            <v>0</v>
          </cell>
          <cell r="U39">
            <v>0</v>
          </cell>
          <cell r="V39">
            <v>37619.097557180794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1834496.7486999999</v>
          </cell>
          <cell r="AG39">
            <v>0</v>
          </cell>
        </row>
        <row r="41">
          <cell r="R41" t="str">
            <v>SIRARI-N   -   SIR-N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Y42" t="str">
            <v>G A S    EN    MPC</v>
          </cell>
          <cell r="AB42" t="e">
            <v>#REF!</v>
          </cell>
          <cell r="AC42" t="e">
            <v>#REF!</v>
          </cell>
        </row>
        <row r="43"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  <cell r="AD43" t="str">
            <v>GLP</v>
          </cell>
          <cell r="AE43" t="str">
            <v>COM-</v>
          </cell>
          <cell r="AF43" t="str">
            <v>RESI-</v>
          </cell>
          <cell r="AG43" t="str">
            <v>QUEMA-</v>
          </cell>
        </row>
        <row r="44">
          <cell r="R44">
            <v>10893</v>
          </cell>
          <cell r="S44" t="str">
            <v>DUC.</v>
          </cell>
          <cell r="T44" t="str">
            <v>COND.</v>
          </cell>
          <cell r="U44" t="str">
            <v>(º API)</v>
          </cell>
          <cell r="V44" t="str">
            <v>LINA</v>
          </cell>
          <cell r="W44">
            <v>315.69677419354838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str">
            <v>PROC.</v>
          </cell>
          <cell r="AC44" t="str">
            <v>BLES</v>
          </cell>
          <cell r="AD44" t="str">
            <v>MC</v>
          </cell>
          <cell r="AE44" t="str">
            <v>BUST.</v>
          </cell>
          <cell r="AF44" t="str">
            <v>DUAL</v>
          </cell>
          <cell r="AG44" t="str">
            <v>DO</v>
          </cell>
        </row>
        <row r="45">
          <cell r="R45" t="str">
            <v>ENE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R46" t="str">
            <v>FEB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R47" t="str">
            <v>MAR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R48" t="str">
            <v>ABR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R49" t="str">
            <v>MAY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R50" t="str">
            <v>JUN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R51" t="str">
            <v>JUL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R52" t="str">
            <v>AGO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R53" t="str">
            <v>SEP</v>
          </cell>
          <cell r="S53">
            <v>5051.8100000000004</v>
          </cell>
          <cell r="T53">
            <v>4618</v>
          </cell>
          <cell r="U53">
            <v>65.400000000000006</v>
          </cell>
          <cell r="V53">
            <v>433.81</v>
          </cell>
          <cell r="W53">
            <v>0</v>
          </cell>
          <cell r="X53">
            <v>0</v>
          </cell>
          <cell r="Y53">
            <v>159609.56311595289</v>
          </cell>
          <cell r="Z53">
            <v>69766</v>
          </cell>
          <cell r="AA53">
            <v>84308</v>
          </cell>
          <cell r="AB53">
            <v>0</v>
          </cell>
          <cell r="AC53">
            <v>323.51908224137304</v>
          </cell>
          <cell r="AD53">
            <v>278.10000000000002</v>
          </cell>
          <cell r="AE53">
            <v>1594.852590757152</v>
          </cell>
          <cell r="AF53">
            <v>56972.051656940581</v>
          </cell>
          <cell r="AG53">
            <v>3617.1914429543658</v>
          </cell>
        </row>
        <row r="54">
          <cell r="R54" t="str">
            <v>OCT</v>
          </cell>
          <cell r="S54">
            <v>4921.7299999999996</v>
          </cell>
          <cell r="T54">
            <v>4467</v>
          </cell>
          <cell r="U54">
            <v>65.400000000000006</v>
          </cell>
          <cell r="V54">
            <v>454.73</v>
          </cell>
          <cell r="W54">
            <v>0</v>
          </cell>
          <cell r="X54">
            <v>0</v>
          </cell>
          <cell r="Y54">
            <v>153795.07205756308</v>
          </cell>
          <cell r="Z54">
            <v>63727</v>
          </cell>
          <cell r="AA54">
            <v>82487</v>
          </cell>
          <cell r="AB54">
            <v>0</v>
          </cell>
          <cell r="AC54">
            <v>297.00576131491016</v>
          </cell>
          <cell r="AD54">
            <v>248.87</v>
          </cell>
          <cell r="AE54">
            <v>1523.4378849668185</v>
          </cell>
          <cell r="AF54">
            <v>57861.104632402858</v>
          </cell>
          <cell r="AG54">
            <v>5760.6284112813537</v>
          </cell>
        </row>
        <row r="55">
          <cell r="R55" t="str">
            <v>NOV</v>
          </cell>
          <cell r="S55">
            <v>5271.12</v>
          </cell>
          <cell r="T55">
            <v>4812</v>
          </cell>
          <cell r="U55">
            <v>65.3</v>
          </cell>
          <cell r="V55">
            <v>459.12</v>
          </cell>
          <cell r="W55">
            <v>0</v>
          </cell>
          <cell r="X55">
            <v>0</v>
          </cell>
          <cell r="Y55">
            <v>174924.41971820104</v>
          </cell>
          <cell r="Z55">
            <v>69080</v>
          </cell>
          <cell r="AA55">
            <v>101866</v>
          </cell>
          <cell r="AB55">
            <v>0</v>
          </cell>
          <cell r="AC55">
            <v>380.3682040696936</v>
          </cell>
          <cell r="AD55">
            <v>267.62</v>
          </cell>
          <cell r="AE55">
            <v>1960.1941796868532</v>
          </cell>
          <cell r="AF55">
            <v>97290.179280000011</v>
          </cell>
          <cell r="AG55">
            <v>1637.8573344444874</v>
          </cell>
        </row>
        <row r="56"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174924.41971820104</v>
          </cell>
          <cell r="Z56">
            <v>69080</v>
          </cell>
          <cell r="AA56">
            <v>101866</v>
          </cell>
          <cell r="AB56">
            <v>0</v>
          </cell>
          <cell r="AC56">
            <v>380.3682040696936</v>
          </cell>
          <cell r="AD56">
            <v>267.62</v>
          </cell>
          <cell r="AE56">
            <v>1960.1941796868532</v>
          </cell>
          <cell r="AF56">
            <v>97290.179280000011</v>
          </cell>
          <cell r="AG56">
            <v>1637.8573344444874</v>
          </cell>
        </row>
        <row r="57">
          <cell r="R57" t="str">
            <v>TOTAL</v>
          </cell>
          <cell r="S57">
            <v>15244.66</v>
          </cell>
          <cell r="T57">
            <v>13897</v>
          </cell>
          <cell r="U57">
            <v>98.050000000000011</v>
          </cell>
          <cell r="V57">
            <v>1347.6599999999999</v>
          </cell>
          <cell r="W57">
            <v>0</v>
          </cell>
          <cell r="X57">
            <v>0</v>
          </cell>
          <cell r="Y57">
            <v>663253.47460991808</v>
          </cell>
          <cell r="Z57">
            <v>271653</v>
          </cell>
          <cell r="AA57">
            <v>370527</v>
          </cell>
          <cell r="AB57">
            <v>0</v>
          </cell>
          <cell r="AC57">
            <v>1381.2612516956704</v>
          </cell>
          <cell r="AD57">
            <v>1062.21</v>
          </cell>
          <cell r="AE57">
            <v>7038.6788350976767</v>
          </cell>
          <cell r="AF57">
            <v>309413.51484934345</v>
          </cell>
          <cell r="AG57">
            <v>12653.534523124694</v>
          </cell>
        </row>
        <row r="58"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>
            <v>306.94</v>
          </cell>
          <cell r="AC58">
            <v>0.84093150684931506</v>
          </cell>
        </row>
        <row r="59">
          <cell r="R59" t="str">
            <v>SIRARI-N   -   PLANTA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>
            <v>78.66</v>
          </cell>
          <cell r="AC59">
            <v>0.21550684931506847</v>
          </cell>
        </row>
        <row r="60">
          <cell r="R60">
            <v>0</v>
          </cell>
          <cell r="S60" t="str">
            <v>L I Q U I D O S  EN BBLS</v>
          </cell>
          <cell r="T60">
            <v>0</v>
          </cell>
          <cell r="U60">
            <v>0</v>
          </cell>
          <cell r="V60">
            <v>409.95</v>
          </cell>
          <cell r="W60">
            <v>13.224193548387097</v>
          </cell>
          <cell r="X60">
            <v>420.01</v>
          </cell>
          <cell r="Y60" t="str">
            <v>G A S    EN    MPC</v>
          </cell>
          <cell r="Z60">
            <v>3805.48</v>
          </cell>
          <cell r="AA60">
            <v>122.75741935483872</v>
          </cell>
          <cell r="AB60">
            <v>409.95</v>
          </cell>
          <cell r="AC60">
            <v>1.2273952095808383</v>
          </cell>
        </row>
        <row r="61">
          <cell r="R61" t="str">
            <v>MES</v>
          </cell>
          <cell r="S61" t="str">
            <v>PRO-</v>
          </cell>
          <cell r="T61" t="str">
            <v>PET.</v>
          </cell>
          <cell r="U61" t="str">
            <v>DENS.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str">
            <v>ENT.</v>
          </cell>
          <cell r="AC61" t="str">
            <v>LICUA-</v>
          </cell>
          <cell r="AD61" t="str">
            <v>GLP</v>
          </cell>
          <cell r="AE61" t="str">
            <v>COM-</v>
          </cell>
          <cell r="AF61" t="str">
            <v>RESI-</v>
          </cell>
          <cell r="AG61" t="str">
            <v>QUEMA-</v>
          </cell>
        </row>
        <row r="62"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  <cell r="AD62" t="str">
            <v>MC</v>
          </cell>
          <cell r="AE62" t="str">
            <v>BUST.</v>
          </cell>
          <cell r="AF62" t="str">
            <v>DUAL</v>
          </cell>
          <cell r="AG62" t="str">
            <v>DO</v>
          </cell>
        </row>
        <row r="63">
          <cell r="R63" t="str">
            <v>ENE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R64" t="str">
            <v>FEB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R65" t="str">
            <v>MAR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R66" t="str">
            <v>ABR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R67" t="str">
            <v>MAY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R68" t="str">
            <v>JUN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R69" t="str">
            <v>JUL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R70" t="str">
            <v>AGO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R71" t="str">
            <v>SEP</v>
          </cell>
          <cell r="S71">
            <v>305.00977382342472</v>
          </cell>
          <cell r="T71">
            <v>0</v>
          </cell>
          <cell r="U71">
            <v>0</v>
          </cell>
          <cell r="V71">
            <v>305.00977382342472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R72" t="str">
            <v>OCT</v>
          </cell>
          <cell r="S72">
            <v>280.23043590730879</v>
          </cell>
          <cell r="T72">
            <v>0</v>
          </cell>
          <cell r="U72">
            <v>0</v>
          </cell>
          <cell r="V72">
            <v>280.23043590730879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R73" t="str">
            <v>NOV</v>
          </cell>
          <cell r="S73">
            <v>356.66223308847469</v>
          </cell>
          <cell r="T73">
            <v>0</v>
          </cell>
          <cell r="U73">
            <v>0</v>
          </cell>
          <cell r="V73">
            <v>356.66223308847469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R75" t="str">
            <v>TOTAL</v>
          </cell>
          <cell r="S75">
            <v>941.90244281920832</v>
          </cell>
          <cell r="T75">
            <v>0</v>
          </cell>
          <cell r="U75">
            <v>0</v>
          </cell>
          <cell r="V75">
            <v>941.90244281920832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7">
          <cell r="R77" t="str">
            <v>TUNDY   -   TDY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Y78" t="str">
            <v>G A S    EN    MPC</v>
          </cell>
          <cell r="AB78">
            <v>0</v>
          </cell>
          <cell r="AC78">
            <v>0</v>
          </cell>
        </row>
        <row r="79"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  <cell r="AD79" t="str">
            <v>GLP</v>
          </cell>
          <cell r="AE79" t="str">
            <v>COM-</v>
          </cell>
          <cell r="AF79" t="str">
            <v>RESI-</v>
          </cell>
          <cell r="AG79" t="str">
            <v>QUEMA-</v>
          </cell>
        </row>
        <row r="80">
          <cell r="R80">
            <v>3726.7456499999998</v>
          </cell>
          <cell r="S80" t="str">
            <v>DUC.</v>
          </cell>
          <cell r="T80" t="str">
            <v>COND.</v>
          </cell>
          <cell r="U80" t="str">
            <v>(º API)</v>
          </cell>
          <cell r="V80" t="str">
            <v>LINA</v>
          </cell>
          <cell r="W80">
            <v>79.139354838709664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str">
            <v>PROC.</v>
          </cell>
          <cell r="AC80" t="str">
            <v>BLES</v>
          </cell>
          <cell r="AD80" t="str">
            <v>MC</v>
          </cell>
          <cell r="AE80" t="str">
            <v>BUST.</v>
          </cell>
          <cell r="AF80" t="str">
            <v>DUAL</v>
          </cell>
          <cell r="AG80" t="str">
            <v>DO</v>
          </cell>
        </row>
        <row r="81">
          <cell r="R81" t="str">
            <v>ENE</v>
          </cell>
          <cell r="S81">
            <v>11030</v>
          </cell>
          <cell r="T81">
            <v>11030</v>
          </cell>
          <cell r="U81">
            <v>47.5</v>
          </cell>
          <cell r="V81">
            <v>0</v>
          </cell>
          <cell r="W81">
            <v>1234</v>
          </cell>
          <cell r="X81">
            <v>11030</v>
          </cell>
          <cell r="Y81">
            <v>3704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3704</v>
          </cell>
        </row>
        <row r="82">
          <cell r="R82" t="str">
            <v>FEB</v>
          </cell>
          <cell r="S82">
            <v>13423</v>
          </cell>
          <cell r="T82">
            <v>13423</v>
          </cell>
          <cell r="U82">
            <v>47.5</v>
          </cell>
          <cell r="V82">
            <v>0</v>
          </cell>
          <cell r="W82">
            <v>945</v>
          </cell>
          <cell r="X82">
            <v>13423</v>
          </cell>
          <cell r="Y82">
            <v>4037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4037</v>
          </cell>
        </row>
        <row r="83">
          <cell r="R83" t="str">
            <v>MAR</v>
          </cell>
          <cell r="S83">
            <v>23539</v>
          </cell>
          <cell r="T83">
            <v>23539</v>
          </cell>
          <cell r="U83">
            <v>47.6</v>
          </cell>
          <cell r="V83">
            <v>0</v>
          </cell>
          <cell r="W83">
            <v>2806</v>
          </cell>
          <cell r="X83">
            <v>22986</v>
          </cell>
          <cell r="Y83">
            <v>7204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7204</v>
          </cell>
        </row>
        <row r="84">
          <cell r="R84" t="str">
            <v>ABR</v>
          </cell>
          <cell r="S84">
            <v>34521</v>
          </cell>
          <cell r="T84">
            <v>34521</v>
          </cell>
          <cell r="U84">
            <v>47.5</v>
          </cell>
          <cell r="V84">
            <v>0</v>
          </cell>
          <cell r="W84">
            <v>5975</v>
          </cell>
          <cell r="X84">
            <v>34113</v>
          </cell>
          <cell r="Y84">
            <v>5803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5803</v>
          </cell>
        </row>
        <row r="85">
          <cell r="R85" t="str">
            <v>MAY</v>
          </cell>
          <cell r="S85">
            <v>57400</v>
          </cell>
          <cell r="T85">
            <v>57400</v>
          </cell>
          <cell r="U85">
            <v>47.5</v>
          </cell>
          <cell r="V85">
            <v>0</v>
          </cell>
          <cell r="W85">
            <v>10366</v>
          </cell>
          <cell r="X85">
            <v>56527</v>
          </cell>
          <cell r="Y85">
            <v>6402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1460</v>
          </cell>
          <cell r="AF85">
            <v>0</v>
          </cell>
          <cell r="AG85">
            <v>4942</v>
          </cell>
        </row>
        <row r="86">
          <cell r="R86" t="str">
            <v>JUN</v>
          </cell>
          <cell r="S86">
            <v>84696</v>
          </cell>
          <cell r="T86">
            <v>84696</v>
          </cell>
          <cell r="U86">
            <v>47.5</v>
          </cell>
          <cell r="V86">
            <v>0</v>
          </cell>
          <cell r="W86">
            <v>11864</v>
          </cell>
          <cell r="X86">
            <v>86122</v>
          </cell>
          <cell r="Y86">
            <v>4740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1500</v>
          </cell>
          <cell r="AF86">
            <v>0</v>
          </cell>
          <cell r="AG86">
            <v>3240</v>
          </cell>
        </row>
        <row r="87">
          <cell r="R87" t="str">
            <v>JUL</v>
          </cell>
          <cell r="S87">
            <v>87006</v>
          </cell>
          <cell r="T87">
            <v>87006</v>
          </cell>
          <cell r="U87">
            <v>47.4</v>
          </cell>
          <cell r="V87">
            <v>0</v>
          </cell>
          <cell r="W87">
            <v>8638</v>
          </cell>
          <cell r="X87">
            <v>86680</v>
          </cell>
          <cell r="Y87">
            <v>5141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1550</v>
          </cell>
          <cell r="AF87">
            <v>0</v>
          </cell>
          <cell r="AG87">
            <v>3591</v>
          </cell>
        </row>
        <row r="88">
          <cell r="R88" t="str">
            <v>AGO</v>
          </cell>
          <cell r="S88">
            <v>76125</v>
          </cell>
          <cell r="T88">
            <v>76125</v>
          </cell>
          <cell r="U88">
            <v>47.4</v>
          </cell>
          <cell r="V88">
            <v>0</v>
          </cell>
          <cell r="W88">
            <v>7715</v>
          </cell>
          <cell r="X88">
            <v>76367</v>
          </cell>
          <cell r="Y88">
            <v>5907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1550</v>
          </cell>
          <cell r="AF88">
            <v>0</v>
          </cell>
          <cell r="AG88">
            <v>4357</v>
          </cell>
        </row>
        <row r="89">
          <cell r="R89" t="str">
            <v>SEP</v>
          </cell>
          <cell r="S89">
            <v>68586</v>
          </cell>
          <cell r="T89">
            <v>68586</v>
          </cell>
          <cell r="U89">
            <v>47.6</v>
          </cell>
          <cell r="V89">
            <v>0</v>
          </cell>
          <cell r="W89">
            <v>8189</v>
          </cell>
          <cell r="X89">
            <v>68100</v>
          </cell>
          <cell r="Y89">
            <v>5683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1500</v>
          </cell>
          <cell r="AF89">
            <v>0</v>
          </cell>
          <cell r="AG89">
            <v>4183</v>
          </cell>
        </row>
        <row r="90">
          <cell r="R90" t="str">
            <v>OCT</v>
          </cell>
          <cell r="S90">
            <v>67727</v>
          </cell>
          <cell r="T90">
            <v>67727</v>
          </cell>
          <cell r="U90">
            <v>47.2</v>
          </cell>
          <cell r="V90">
            <v>0</v>
          </cell>
          <cell r="W90">
            <v>9630</v>
          </cell>
          <cell r="X90">
            <v>67951</v>
          </cell>
          <cell r="Y90">
            <v>6081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1550</v>
          </cell>
          <cell r="AF90">
            <v>0</v>
          </cell>
          <cell r="AG90">
            <v>4531</v>
          </cell>
        </row>
        <row r="91">
          <cell r="R91" t="str">
            <v>NOV</v>
          </cell>
          <cell r="S91">
            <v>59906</v>
          </cell>
          <cell r="T91">
            <v>59906</v>
          </cell>
          <cell r="U91">
            <v>47.4</v>
          </cell>
          <cell r="V91">
            <v>0</v>
          </cell>
          <cell r="W91">
            <v>7107</v>
          </cell>
          <cell r="X91">
            <v>59973</v>
          </cell>
          <cell r="Y91">
            <v>5783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1455</v>
          </cell>
          <cell r="AF91">
            <v>0</v>
          </cell>
          <cell r="AG91">
            <v>4328</v>
          </cell>
        </row>
        <row r="92">
          <cell r="R92" t="str">
            <v>DIC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5783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1455</v>
          </cell>
          <cell r="AF92">
            <v>0</v>
          </cell>
          <cell r="AG92">
            <v>4328</v>
          </cell>
        </row>
        <row r="93">
          <cell r="R93" t="str">
            <v>TOTAL</v>
          </cell>
          <cell r="S93">
            <v>583959</v>
          </cell>
          <cell r="T93">
            <v>583959</v>
          </cell>
          <cell r="U93">
            <v>43.508333333333333</v>
          </cell>
          <cell r="V93">
            <v>0</v>
          </cell>
          <cell r="W93">
            <v>74469</v>
          </cell>
          <cell r="X93">
            <v>583272</v>
          </cell>
          <cell r="Y93">
            <v>66268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12020</v>
          </cell>
          <cell r="AF93">
            <v>0</v>
          </cell>
          <cell r="AG93">
            <v>54248</v>
          </cell>
        </row>
      </sheetData>
      <sheetData sheetId="13" refreshError="1"/>
      <sheetData sheetId="14" refreshError="1">
        <row r="5">
          <cell r="A5" t="str">
            <v>ÑUPUCO   -   ÑPC (N)</v>
          </cell>
        </row>
        <row r="115">
          <cell r="A115" t="str">
            <v>SURUBI   -   SRB (E)</v>
          </cell>
        </row>
        <row r="116">
          <cell r="B116" t="str">
            <v>L I Q U I D O S  EN BBLS</v>
          </cell>
          <cell r="H116" t="str">
            <v>G A S    EN    MPC</v>
          </cell>
        </row>
        <row r="117">
          <cell r="A117" t="str">
            <v>MES</v>
          </cell>
          <cell r="B117" t="str">
            <v>PRO-</v>
          </cell>
          <cell r="C117" t="str">
            <v>PET.</v>
          </cell>
          <cell r="D117" t="str">
            <v>DENS.</v>
          </cell>
          <cell r="E117" t="str">
            <v>GASO-</v>
          </cell>
          <cell r="F117" t="str">
            <v>AGUA</v>
          </cell>
          <cell r="G117" t="str">
            <v>PET.</v>
          </cell>
          <cell r="H117" t="str">
            <v>PRO-</v>
          </cell>
          <cell r="I117" t="str">
            <v>INYEC-</v>
          </cell>
          <cell r="J117" t="str">
            <v xml:space="preserve">ENT. </v>
          </cell>
          <cell r="K117" t="str">
            <v>ENT.</v>
          </cell>
          <cell r="L117" t="str">
            <v>LICUA-</v>
          </cell>
          <cell r="M117" t="str">
            <v>GLP</v>
          </cell>
          <cell r="N117" t="str">
            <v>COM-</v>
          </cell>
          <cell r="O117" t="str">
            <v>RESI-</v>
          </cell>
          <cell r="P117" t="str">
            <v>QUEMA-</v>
          </cell>
        </row>
        <row r="118">
          <cell r="B118" t="str">
            <v>DUC.</v>
          </cell>
          <cell r="C118" t="str">
            <v>COND.</v>
          </cell>
          <cell r="D118" t="str">
            <v>(º API)</v>
          </cell>
          <cell r="E118" t="str">
            <v>LINA</v>
          </cell>
          <cell r="G118" t="str">
            <v>ENT.</v>
          </cell>
          <cell r="H118" t="str">
            <v>DUC.</v>
          </cell>
          <cell r="I118" t="str">
            <v>CION</v>
          </cell>
          <cell r="J118" t="str">
            <v>GASOD.</v>
          </cell>
          <cell r="K118" t="str">
            <v>PROC.</v>
          </cell>
          <cell r="L118" t="str">
            <v>BLES</v>
          </cell>
          <cell r="M118" t="str">
            <v>MC</v>
          </cell>
          <cell r="N118" t="str">
            <v>BUST.</v>
          </cell>
          <cell r="O118" t="str">
            <v>DUAL</v>
          </cell>
          <cell r="P118" t="str">
            <v>DO</v>
          </cell>
        </row>
        <row r="119">
          <cell r="A119" t="str">
            <v>ENE</v>
          </cell>
          <cell r="B119">
            <v>165054.59</v>
          </cell>
          <cell r="C119">
            <v>165054.59</v>
          </cell>
          <cell r="D119">
            <v>43.5</v>
          </cell>
          <cell r="E119">
            <v>0</v>
          </cell>
          <cell r="F119">
            <v>6107</v>
          </cell>
          <cell r="G119">
            <v>167717</v>
          </cell>
          <cell r="H119">
            <v>213859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20001</v>
          </cell>
          <cell r="O119">
            <v>0</v>
          </cell>
          <cell r="P119">
            <v>193858</v>
          </cell>
        </row>
        <row r="120">
          <cell r="A120" t="str">
            <v>FEB</v>
          </cell>
          <cell r="B120">
            <v>143126</v>
          </cell>
          <cell r="C120">
            <v>143126</v>
          </cell>
          <cell r="D120">
            <v>42.7</v>
          </cell>
          <cell r="E120">
            <v>0</v>
          </cell>
          <cell r="F120">
            <v>6750</v>
          </cell>
          <cell r="G120">
            <v>299817</v>
          </cell>
          <cell r="H120">
            <v>187466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12981</v>
          </cell>
          <cell r="O120">
            <v>0</v>
          </cell>
          <cell r="P120">
            <v>174485</v>
          </cell>
        </row>
        <row r="121">
          <cell r="A121" t="str">
            <v>MAR</v>
          </cell>
          <cell r="B121">
            <v>157038</v>
          </cell>
          <cell r="C121">
            <v>157038</v>
          </cell>
          <cell r="D121">
            <v>42.9</v>
          </cell>
          <cell r="E121">
            <v>0</v>
          </cell>
          <cell r="F121">
            <v>8999</v>
          </cell>
          <cell r="G121">
            <v>151568</v>
          </cell>
          <cell r="H121">
            <v>198189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7913</v>
          </cell>
          <cell r="O121">
            <v>0</v>
          </cell>
          <cell r="P121">
            <v>190276</v>
          </cell>
        </row>
        <row r="122">
          <cell r="A122" t="str">
            <v>ABR</v>
          </cell>
          <cell r="B122">
            <v>143645</v>
          </cell>
          <cell r="C122">
            <v>143645</v>
          </cell>
          <cell r="D122">
            <v>43</v>
          </cell>
          <cell r="E122">
            <v>0</v>
          </cell>
          <cell r="F122">
            <v>8973</v>
          </cell>
          <cell r="G122">
            <v>135387</v>
          </cell>
          <cell r="H122">
            <v>185772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15645</v>
          </cell>
          <cell r="O122">
            <v>0</v>
          </cell>
          <cell r="P122">
            <v>170127</v>
          </cell>
        </row>
        <row r="123">
          <cell r="A123" t="str">
            <v>MAY</v>
          </cell>
          <cell r="B123">
            <v>144922</v>
          </cell>
          <cell r="C123">
            <v>144922</v>
          </cell>
          <cell r="D123">
            <v>43</v>
          </cell>
          <cell r="E123">
            <v>0</v>
          </cell>
          <cell r="F123">
            <v>10171</v>
          </cell>
          <cell r="G123">
            <v>149682.44</v>
          </cell>
          <cell r="H123">
            <v>187431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17328</v>
          </cell>
          <cell r="O123">
            <v>0</v>
          </cell>
          <cell r="P123">
            <v>170103</v>
          </cell>
        </row>
        <row r="124">
          <cell r="A124" t="str">
            <v>JUN</v>
          </cell>
          <cell r="B124">
            <v>137351</v>
          </cell>
          <cell r="C124">
            <v>137351</v>
          </cell>
          <cell r="D124">
            <v>43.2</v>
          </cell>
          <cell r="E124">
            <v>0</v>
          </cell>
          <cell r="F124">
            <v>9779</v>
          </cell>
          <cell r="G124">
            <v>140454</v>
          </cell>
          <cell r="H124">
            <v>180538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17068</v>
          </cell>
          <cell r="O124">
            <v>0</v>
          </cell>
          <cell r="P124">
            <v>163470</v>
          </cell>
        </row>
        <row r="125">
          <cell r="A125" t="str">
            <v>JUL</v>
          </cell>
          <cell r="B125">
            <v>138879</v>
          </cell>
          <cell r="C125">
            <v>138879</v>
          </cell>
          <cell r="D125">
            <v>43</v>
          </cell>
          <cell r="E125">
            <v>0</v>
          </cell>
          <cell r="F125">
            <v>10013</v>
          </cell>
          <cell r="G125">
            <v>129059.75</v>
          </cell>
          <cell r="H125">
            <v>181322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17434</v>
          </cell>
          <cell r="O125">
            <v>0</v>
          </cell>
          <cell r="P125">
            <v>163888</v>
          </cell>
        </row>
        <row r="126">
          <cell r="A126" t="str">
            <v>AGO</v>
          </cell>
          <cell r="B126">
            <v>132394.32</v>
          </cell>
          <cell r="C126">
            <v>132394.32</v>
          </cell>
          <cell r="D126">
            <v>43.07</v>
          </cell>
          <cell r="E126">
            <v>0</v>
          </cell>
          <cell r="F126">
            <v>9398.4</v>
          </cell>
          <cell r="G126">
            <v>131507.81</v>
          </cell>
          <cell r="H126">
            <v>175771.95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17805</v>
          </cell>
          <cell r="O126">
            <v>0</v>
          </cell>
          <cell r="P126">
            <v>157966.95000000001</v>
          </cell>
        </row>
        <row r="127">
          <cell r="A127" t="str">
            <v>SEP</v>
          </cell>
          <cell r="B127">
            <v>121221.36</v>
          </cell>
          <cell r="C127">
            <v>121221.36</v>
          </cell>
          <cell r="D127">
            <v>43</v>
          </cell>
          <cell r="E127">
            <v>0</v>
          </cell>
          <cell r="F127">
            <v>7957.61</v>
          </cell>
          <cell r="G127">
            <v>101488.6</v>
          </cell>
          <cell r="H127">
            <v>158523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14955</v>
          </cell>
          <cell r="O127">
            <v>0</v>
          </cell>
          <cell r="P127">
            <v>143568</v>
          </cell>
        </row>
        <row r="128">
          <cell r="A128" t="str">
            <v>OCT</v>
          </cell>
          <cell r="B128">
            <v>100805.52</v>
          </cell>
          <cell r="C128">
            <v>100805.52</v>
          </cell>
          <cell r="D128">
            <v>42.9</v>
          </cell>
          <cell r="E128">
            <v>0</v>
          </cell>
          <cell r="F128">
            <v>8773.41</v>
          </cell>
          <cell r="G128">
            <v>121031.91</v>
          </cell>
          <cell r="H128">
            <v>125744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11551</v>
          </cell>
          <cell r="O128">
            <v>0</v>
          </cell>
          <cell r="P128">
            <v>114193</v>
          </cell>
        </row>
        <row r="129">
          <cell r="A129" t="str">
            <v>NOV</v>
          </cell>
          <cell r="B129">
            <v>130600.03</v>
          </cell>
          <cell r="C129">
            <v>130600.03</v>
          </cell>
          <cell r="D129">
            <v>42.6</v>
          </cell>
          <cell r="E129">
            <v>0</v>
          </cell>
          <cell r="F129">
            <v>8552.27</v>
          </cell>
          <cell r="G129">
            <v>135599.18</v>
          </cell>
          <cell r="H129">
            <v>142269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15519</v>
          </cell>
          <cell r="O129">
            <v>0</v>
          </cell>
          <cell r="P129">
            <v>126750</v>
          </cell>
        </row>
        <row r="130">
          <cell r="A130" t="str">
            <v>DIC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142269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15519</v>
          </cell>
          <cell r="O130">
            <v>0</v>
          </cell>
          <cell r="P130">
            <v>126750</v>
          </cell>
        </row>
        <row r="131">
          <cell r="A131" t="str">
            <v>TOTAL</v>
          </cell>
          <cell r="B131">
            <v>1515036.82</v>
          </cell>
          <cell r="C131">
            <v>1515036.82</v>
          </cell>
          <cell r="D131">
            <v>39.405833333333334</v>
          </cell>
          <cell r="E131">
            <v>0</v>
          </cell>
          <cell r="F131">
            <v>95473.69</v>
          </cell>
          <cell r="G131">
            <v>1663312.69</v>
          </cell>
          <cell r="H131">
            <v>2079153.95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183719</v>
          </cell>
          <cell r="O131">
            <v>0</v>
          </cell>
          <cell r="P131">
            <v>1895434.95</v>
          </cell>
        </row>
        <row r="133">
          <cell r="A133" t="str">
            <v>SUBUBI   -   BLOQUE BAJO</v>
          </cell>
        </row>
        <row r="134">
          <cell r="B134" t="str">
            <v>L I Q U I D O S  EN BBLS</v>
          </cell>
          <cell r="H134" t="str">
            <v>G A S    EN    MPC</v>
          </cell>
        </row>
        <row r="135">
          <cell r="A135" t="str">
            <v>MES</v>
          </cell>
          <cell r="B135" t="str">
            <v>PRO-</v>
          </cell>
          <cell r="C135" t="str">
            <v>PET.</v>
          </cell>
          <cell r="D135" t="str">
            <v>DENS.</v>
          </cell>
          <cell r="E135" t="str">
            <v>GASO-</v>
          </cell>
          <cell r="F135" t="str">
            <v>AGUA</v>
          </cell>
          <cell r="G135" t="str">
            <v>PET.</v>
          </cell>
          <cell r="H135" t="str">
            <v>PRO-</v>
          </cell>
          <cell r="I135" t="str">
            <v>INYEC-</v>
          </cell>
          <cell r="J135" t="str">
            <v xml:space="preserve">ENT. </v>
          </cell>
          <cell r="K135" t="str">
            <v>ENT.</v>
          </cell>
          <cell r="L135" t="str">
            <v>LICUA-</v>
          </cell>
          <cell r="M135" t="str">
            <v>GLP</v>
          </cell>
          <cell r="N135" t="str">
            <v>COM-</v>
          </cell>
          <cell r="O135" t="str">
            <v>RESI-</v>
          </cell>
          <cell r="P135" t="str">
            <v>QUEMA-</v>
          </cell>
        </row>
        <row r="136">
          <cell r="B136" t="str">
            <v>DUC.</v>
          </cell>
          <cell r="C136" t="str">
            <v>COND.</v>
          </cell>
          <cell r="D136" t="str">
            <v>(º API)</v>
          </cell>
          <cell r="E136" t="str">
            <v>LINA</v>
          </cell>
          <cell r="G136" t="str">
            <v>ENT.</v>
          </cell>
          <cell r="H136" t="str">
            <v>DUC.</v>
          </cell>
          <cell r="I136" t="str">
            <v>CION</v>
          </cell>
          <cell r="J136" t="str">
            <v>GASOD.</v>
          </cell>
          <cell r="K136" t="str">
            <v>PROC.</v>
          </cell>
          <cell r="L136" t="str">
            <v>BLES</v>
          </cell>
          <cell r="M136" t="str">
            <v>MC</v>
          </cell>
          <cell r="N136" t="str">
            <v>BUST.</v>
          </cell>
          <cell r="O136" t="str">
            <v>DUAL</v>
          </cell>
          <cell r="P136" t="str">
            <v>DO</v>
          </cell>
        </row>
        <row r="137">
          <cell r="A137" t="str">
            <v>ENE</v>
          </cell>
          <cell r="B137">
            <v>23177</v>
          </cell>
          <cell r="C137">
            <v>23177</v>
          </cell>
          <cell r="D137">
            <v>44.4</v>
          </cell>
          <cell r="E137">
            <v>0</v>
          </cell>
          <cell r="F137">
            <v>102</v>
          </cell>
          <cell r="G137">
            <v>23177</v>
          </cell>
          <cell r="H137">
            <v>63990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63990</v>
          </cell>
        </row>
        <row r="138">
          <cell r="A138" t="str">
            <v>FEB</v>
          </cell>
          <cell r="B138">
            <v>20512</v>
          </cell>
          <cell r="C138">
            <v>20512</v>
          </cell>
          <cell r="D138">
            <v>44.4</v>
          </cell>
          <cell r="E138">
            <v>0</v>
          </cell>
          <cell r="F138">
            <v>650</v>
          </cell>
          <cell r="G138">
            <v>20512</v>
          </cell>
          <cell r="H138">
            <v>60141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3657</v>
          </cell>
          <cell r="O138">
            <v>0</v>
          </cell>
          <cell r="P138">
            <v>56484</v>
          </cell>
        </row>
        <row r="139">
          <cell r="A139" t="str">
            <v>MAR</v>
          </cell>
          <cell r="B139">
            <v>21974</v>
          </cell>
          <cell r="C139">
            <v>21974</v>
          </cell>
          <cell r="D139">
            <v>42.1</v>
          </cell>
          <cell r="E139">
            <v>0</v>
          </cell>
          <cell r="F139">
            <v>711</v>
          </cell>
          <cell r="G139">
            <v>21974</v>
          </cell>
          <cell r="H139">
            <v>61857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1395</v>
          </cell>
          <cell r="O139">
            <v>0</v>
          </cell>
          <cell r="P139">
            <v>60462</v>
          </cell>
        </row>
        <row r="140">
          <cell r="A140" t="str">
            <v>ABR</v>
          </cell>
          <cell r="B140">
            <v>19808</v>
          </cell>
          <cell r="C140">
            <v>19808</v>
          </cell>
          <cell r="D140">
            <v>42.4</v>
          </cell>
          <cell r="E140">
            <v>0</v>
          </cell>
          <cell r="F140">
            <v>280</v>
          </cell>
          <cell r="G140">
            <v>19808</v>
          </cell>
          <cell r="H140">
            <v>57246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4643</v>
          </cell>
          <cell r="O140">
            <v>0</v>
          </cell>
          <cell r="P140">
            <v>52603</v>
          </cell>
        </row>
        <row r="141">
          <cell r="A141" t="str">
            <v>MAY</v>
          </cell>
          <cell r="B141">
            <v>19996</v>
          </cell>
          <cell r="C141">
            <v>19996</v>
          </cell>
          <cell r="D141">
            <v>42.6</v>
          </cell>
          <cell r="E141">
            <v>0</v>
          </cell>
          <cell r="F141">
            <v>407</v>
          </cell>
          <cell r="G141">
            <v>19614.099999999999</v>
          </cell>
          <cell r="H141">
            <v>56999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5149</v>
          </cell>
          <cell r="O141">
            <v>0</v>
          </cell>
          <cell r="P141">
            <v>51850</v>
          </cell>
        </row>
        <row r="142">
          <cell r="A142" t="str">
            <v>JUN</v>
          </cell>
          <cell r="B142">
            <v>18683</v>
          </cell>
          <cell r="C142">
            <v>18683</v>
          </cell>
          <cell r="D142">
            <v>42.7</v>
          </cell>
          <cell r="E142">
            <v>0</v>
          </cell>
          <cell r="F142">
            <v>324</v>
          </cell>
          <cell r="G142">
            <v>18683</v>
          </cell>
          <cell r="H142">
            <v>50374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4613</v>
          </cell>
          <cell r="O142">
            <v>0</v>
          </cell>
          <cell r="P142">
            <v>45761</v>
          </cell>
        </row>
        <row r="143">
          <cell r="A143" t="str">
            <v>JUL</v>
          </cell>
          <cell r="B143">
            <v>18686</v>
          </cell>
          <cell r="C143">
            <v>18686</v>
          </cell>
          <cell r="D143">
            <v>43.2</v>
          </cell>
          <cell r="E143">
            <v>0</v>
          </cell>
          <cell r="F143">
            <v>341</v>
          </cell>
          <cell r="G143">
            <v>17157</v>
          </cell>
          <cell r="H143">
            <v>51203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4840</v>
          </cell>
          <cell r="O143">
            <v>0</v>
          </cell>
          <cell r="P143">
            <v>46363</v>
          </cell>
        </row>
        <row r="144">
          <cell r="A144" t="str">
            <v>AGO</v>
          </cell>
          <cell r="B144">
            <v>17295.48</v>
          </cell>
          <cell r="C144">
            <v>17295.48</v>
          </cell>
          <cell r="D144">
            <v>43.31</v>
          </cell>
          <cell r="E144">
            <v>0</v>
          </cell>
          <cell r="F144">
            <v>340.58</v>
          </cell>
          <cell r="G144">
            <v>17293.25</v>
          </cell>
          <cell r="H144">
            <v>47466.05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4709</v>
          </cell>
          <cell r="O144">
            <v>0</v>
          </cell>
          <cell r="P144">
            <v>42757.05</v>
          </cell>
        </row>
        <row r="145">
          <cell r="A145" t="str">
            <v>SEP</v>
          </cell>
          <cell r="B145">
            <v>18308.02</v>
          </cell>
          <cell r="C145">
            <v>18308.02</v>
          </cell>
          <cell r="D145">
            <v>42.8</v>
          </cell>
          <cell r="E145">
            <v>0</v>
          </cell>
          <cell r="F145">
            <v>432.39</v>
          </cell>
          <cell r="G145">
            <v>17682.330000000002</v>
          </cell>
          <cell r="H145">
            <v>46533.33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4377</v>
          </cell>
          <cell r="O145">
            <v>0</v>
          </cell>
          <cell r="P145">
            <v>42156.33</v>
          </cell>
        </row>
        <row r="146">
          <cell r="A146" t="str">
            <v>OCT</v>
          </cell>
          <cell r="B146">
            <v>17364.61</v>
          </cell>
          <cell r="C146">
            <v>17364.61</v>
          </cell>
          <cell r="D146">
            <v>43</v>
          </cell>
          <cell r="E146">
            <v>0</v>
          </cell>
          <cell r="F146">
            <v>366.65</v>
          </cell>
          <cell r="G146">
            <v>17727.97</v>
          </cell>
          <cell r="H146">
            <v>50197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4798</v>
          </cell>
          <cell r="O146">
            <v>0</v>
          </cell>
          <cell r="P146">
            <v>45399</v>
          </cell>
        </row>
        <row r="147">
          <cell r="A147" t="str">
            <v>NOV</v>
          </cell>
          <cell r="B147">
            <v>16193.97</v>
          </cell>
          <cell r="C147">
            <v>16193.97</v>
          </cell>
          <cell r="D147">
            <v>42.6</v>
          </cell>
          <cell r="E147">
            <v>0</v>
          </cell>
          <cell r="F147">
            <v>412.73</v>
          </cell>
          <cell r="G147">
            <v>17105.25</v>
          </cell>
          <cell r="H147">
            <v>41752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4183</v>
          </cell>
          <cell r="O147">
            <v>0</v>
          </cell>
          <cell r="P147">
            <v>37569</v>
          </cell>
        </row>
        <row r="148">
          <cell r="A148" t="str">
            <v>DIC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41752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4183</v>
          </cell>
          <cell r="O148">
            <v>0</v>
          </cell>
          <cell r="P148">
            <v>37569</v>
          </cell>
        </row>
        <row r="149">
          <cell r="A149" t="str">
            <v>TOTAL</v>
          </cell>
          <cell r="B149">
            <v>211998.07999999999</v>
          </cell>
          <cell r="C149">
            <v>211998.07999999999</v>
          </cell>
          <cell r="D149">
            <v>39.459166666666668</v>
          </cell>
          <cell r="E149">
            <v>0</v>
          </cell>
          <cell r="F149">
            <v>4367.3500000000004</v>
          </cell>
          <cell r="G149">
            <v>210733.9</v>
          </cell>
          <cell r="H149">
            <v>629510.38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46547</v>
          </cell>
          <cell r="O149">
            <v>0</v>
          </cell>
          <cell r="P149">
            <v>582963.38</v>
          </cell>
        </row>
        <row r="151">
          <cell r="H151" t="str">
            <v>PEREZ   COMPANC  S. A.</v>
          </cell>
        </row>
        <row r="152">
          <cell r="A152" t="str">
            <v>CARANDA   -   CAR (E)</v>
          </cell>
        </row>
        <row r="153">
          <cell r="B153" t="str">
            <v>L I Q U I D O S  EN BBLS</v>
          </cell>
          <cell r="H153" t="str">
            <v>G A S    EN    MPC</v>
          </cell>
        </row>
        <row r="154">
          <cell r="A154" t="str">
            <v>MES</v>
          </cell>
          <cell r="B154" t="str">
            <v>PRO-</v>
          </cell>
          <cell r="C154" t="str">
            <v>PET.</v>
          </cell>
          <cell r="D154" t="str">
            <v>DENS.</v>
          </cell>
          <cell r="E154" t="str">
            <v>GASO-</v>
          </cell>
          <cell r="F154" t="str">
            <v>AGUA</v>
          </cell>
          <cell r="G154" t="str">
            <v>PET.</v>
          </cell>
          <cell r="H154" t="str">
            <v>PRO-</v>
          </cell>
          <cell r="I154" t="str">
            <v>INYEC-</v>
          </cell>
          <cell r="J154" t="str">
            <v xml:space="preserve">ENT. </v>
          </cell>
          <cell r="K154" t="str">
            <v>ENT.</v>
          </cell>
          <cell r="L154" t="str">
            <v>LICUA-</v>
          </cell>
          <cell r="M154" t="str">
            <v>GLP</v>
          </cell>
          <cell r="N154" t="str">
            <v>COM-</v>
          </cell>
          <cell r="O154" t="str">
            <v>RESI-</v>
          </cell>
          <cell r="P154" t="str">
            <v>QUEMA-</v>
          </cell>
        </row>
        <row r="155">
          <cell r="B155" t="str">
            <v>DUC.</v>
          </cell>
          <cell r="C155" t="str">
            <v>COND.</v>
          </cell>
          <cell r="D155" t="str">
            <v>(º API)</v>
          </cell>
          <cell r="E155" t="str">
            <v>LINA</v>
          </cell>
          <cell r="G155" t="str">
            <v>ENT.</v>
          </cell>
          <cell r="H155" t="str">
            <v>DUC.</v>
          </cell>
          <cell r="I155" t="str">
            <v>CION</v>
          </cell>
          <cell r="J155" t="str">
            <v>GASOD.</v>
          </cell>
          <cell r="K155" t="str">
            <v>PROC.</v>
          </cell>
          <cell r="L155" t="str">
            <v>BLES</v>
          </cell>
          <cell r="M155" t="str">
            <v>MC</v>
          </cell>
          <cell r="N155" t="str">
            <v>BUST.</v>
          </cell>
          <cell r="O155" t="str">
            <v>DUAL</v>
          </cell>
          <cell r="P155" t="str">
            <v>DO</v>
          </cell>
        </row>
        <row r="156">
          <cell r="A156" t="str">
            <v>ENE</v>
          </cell>
          <cell r="B156">
            <v>8933.0400000000009</v>
          </cell>
          <cell r="C156">
            <v>3494</v>
          </cell>
          <cell r="D156">
            <v>55.1</v>
          </cell>
          <cell r="E156">
            <v>5439.04</v>
          </cell>
          <cell r="F156">
            <v>2776</v>
          </cell>
          <cell r="G156">
            <v>3507</v>
          </cell>
          <cell r="H156">
            <v>694152</v>
          </cell>
          <cell r="I156">
            <v>0</v>
          </cell>
          <cell r="J156">
            <v>654280</v>
          </cell>
          <cell r="K156">
            <v>0</v>
          </cell>
          <cell r="L156">
            <v>0</v>
          </cell>
          <cell r="M156">
            <v>3246.2968000000001</v>
          </cell>
          <cell r="N156">
            <v>20502</v>
          </cell>
          <cell r="O156">
            <v>618887</v>
          </cell>
          <cell r="P156">
            <v>19370</v>
          </cell>
        </row>
        <row r="157">
          <cell r="A157" t="str">
            <v>FEB</v>
          </cell>
          <cell r="B157">
            <v>7728.06</v>
          </cell>
          <cell r="C157">
            <v>3376</v>
          </cell>
          <cell r="D157">
            <v>55.1</v>
          </cell>
          <cell r="E157">
            <v>4352.0600000000004</v>
          </cell>
          <cell r="F157">
            <v>2776</v>
          </cell>
          <cell r="G157">
            <v>3366</v>
          </cell>
          <cell r="H157">
            <v>587894</v>
          </cell>
          <cell r="I157">
            <v>0</v>
          </cell>
          <cell r="J157">
            <v>527889</v>
          </cell>
          <cell r="K157">
            <v>0</v>
          </cell>
          <cell r="L157">
            <v>28985</v>
          </cell>
          <cell r="M157">
            <v>2672.15</v>
          </cell>
          <cell r="N157">
            <v>19930</v>
          </cell>
          <cell r="O157">
            <v>498904</v>
          </cell>
          <cell r="P157">
            <v>11090</v>
          </cell>
        </row>
        <row r="158">
          <cell r="A158" t="str">
            <v>MAR</v>
          </cell>
          <cell r="B158">
            <v>6295.71</v>
          </cell>
          <cell r="C158">
            <v>3110</v>
          </cell>
          <cell r="D158">
            <v>55.1</v>
          </cell>
          <cell r="E158">
            <v>3185.71</v>
          </cell>
          <cell r="F158">
            <v>2547</v>
          </cell>
          <cell r="G158">
            <v>2238</v>
          </cell>
          <cell r="H158">
            <v>469926</v>
          </cell>
          <cell r="I158">
            <v>0</v>
          </cell>
          <cell r="J158">
            <v>414780</v>
          </cell>
          <cell r="K158">
            <v>0</v>
          </cell>
          <cell r="L158">
            <v>22656</v>
          </cell>
          <cell r="M158">
            <v>2111.6999999999998</v>
          </cell>
          <cell r="N158">
            <v>15840</v>
          </cell>
          <cell r="O158">
            <v>392124</v>
          </cell>
          <cell r="P158">
            <v>16650</v>
          </cell>
        </row>
        <row r="159">
          <cell r="A159" t="str">
            <v>ABR</v>
          </cell>
          <cell r="B159">
            <v>7225.1900000000005</v>
          </cell>
          <cell r="C159">
            <v>3655</v>
          </cell>
          <cell r="D159">
            <v>56</v>
          </cell>
          <cell r="E159">
            <v>3570.19</v>
          </cell>
          <cell r="F159">
            <v>2257</v>
          </cell>
          <cell r="G159">
            <v>3700</v>
          </cell>
          <cell r="H159">
            <v>549242</v>
          </cell>
          <cell r="I159">
            <v>0</v>
          </cell>
          <cell r="J159">
            <v>491690</v>
          </cell>
          <cell r="K159">
            <v>0</v>
          </cell>
          <cell r="L159">
            <v>26902</v>
          </cell>
          <cell r="M159">
            <v>2529.6659500000001</v>
          </cell>
          <cell r="N159">
            <v>19460</v>
          </cell>
          <cell r="O159">
            <v>464788</v>
          </cell>
          <cell r="P159">
            <v>11190</v>
          </cell>
        </row>
        <row r="160">
          <cell r="A160" t="str">
            <v>MAY</v>
          </cell>
          <cell r="B160">
            <v>10255.200000000001</v>
          </cell>
          <cell r="C160">
            <v>5187</v>
          </cell>
          <cell r="D160">
            <v>59.1</v>
          </cell>
          <cell r="E160">
            <v>5068.2</v>
          </cell>
          <cell r="F160">
            <v>2351</v>
          </cell>
          <cell r="G160">
            <v>5183</v>
          </cell>
          <cell r="H160">
            <v>707749</v>
          </cell>
          <cell r="I160">
            <v>0</v>
          </cell>
          <cell r="J160">
            <v>627890</v>
          </cell>
          <cell r="K160">
            <v>0</v>
          </cell>
          <cell r="L160">
            <v>34729</v>
          </cell>
          <cell r="M160">
            <v>3226.5797299999999</v>
          </cell>
          <cell r="N160">
            <v>22260</v>
          </cell>
          <cell r="O160">
            <v>593161</v>
          </cell>
          <cell r="P160">
            <v>22870</v>
          </cell>
        </row>
        <row r="161">
          <cell r="A161" t="str">
            <v>JUN</v>
          </cell>
          <cell r="B161">
            <v>10661.57</v>
          </cell>
          <cell r="C161">
            <v>5658</v>
          </cell>
          <cell r="D161">
            <v>60.4</v>
          </cell>
          <cell r="E161">
            <v>5003.57</v>
          </cell>
          <cell r="F161">
            <v>2324</v>
          </cell>
          <cell r="G161">
            <v>5636</v>
          </cell>
          <cell r="H161">
            <v>712941</v>
          </cell>
          <cell r="I161">
            <v>0</v>
          </cell>
          <cell r="J161">
            <v>641330</v>
          </cell>
          <cell r="K161">
            <v>0</v>
          </cell>
          <cell r="L161">
            <v>34981</v>
          </cell>
          <cell r="M161">
            <v>3258.7709500000001</v>
          </cell>
          <cell r="N161">
            <v>25550</v>
          </cell>
          <cell r="O161">
            <v>606349</v>
          </cell>
          <cell r="P161">
            <v>11080</v>
          </cell>
        </row>
        <row r="162">
          <cell r="A162" t="str">
            <v>JUL</v>
          </cell>
          <cell r="B162">
            <v>10508.82</v>
          </cell>
          <cell r="C162">
            <v>5231</v>
          </cell>
          <cell r="D162">
            <v>58.3</v>
          </cell>
          <cell r="E162">
            <v>5277.82</v>
          </cell>
          <cell r="F162">
            <v>2510</v>
          </cell>
          <cell r="G162">
            <v>3871</v>
          </cell>
          <cell r="H162">
            <v>736995</v>
          </cell>
          <cell r="I162">
            <v>0</v>
          </cell>
          <cell r="J162">
            <v>653860</v>
          </cell>
          <cell r="K162">
            <v>0</v>
          </cell>
          <cell r="L162">
            <v>36165</v>
          </cell>
          <cell r="M162">
            <v>3360.0334800000001</v>
          </cell>
          <cell r="N162">
            <v>26340</v>
          </cell>
          <cell r="O162">
            <v>617695</v>
          </cell>
          <cell r="P162">
            <v>20630</v>
          </cell>
        </row>
        <row r="163">
          <cell r="A163" t="str">
            <v>AGO</v>
          </cell>
          <cell r="B163">
            <v>10167.84</v>
          </cell>
          <cell r="C163">
            <v>5068</v>
          </cell>
          <cell r="D163">
            <v>59.1</v>
          </cell>
          <cell r="E163">
            <v>5099.84</v>
          </cell>
          <cell r="F163">
            <v>2161</v>
          </cell>
          <cell r="G163">
            <v>6427</v>
          </cell>
          <cell r="H163">
            <v>745816</v>
          </cell>
          <cell r="I163">
            <v>0</v>
          </cell>
          <cell r="J163">
            <v>663780</v>
          </cell>
          <cell r="K163">
            <v>0</v>
          </cell>
          <cell r="L163">
            <v>36916</v>
          </cell>
          <cell r="M163">
            <v>3450.7515600000002</v>
          </cell>
          <cell r="N163">
            <v>26000</v>
          </cell>
          <cell r="O163">
            <v>626864</v>
          </cell>
          <cell r="P163">
            <v>19120</v>
          </cell>
        </row>
        <row r="164">
          <cell r="A164" t="str">
            <v>SEP</v>
          </cell>
          <cell r="B164">
            <v>9639.880000000001</v>
          </cell>
          <cell r="C164">
            <v>4605</v>
          </cell>
          <cell r="D164">
            <v>59.2</v>
          </cell>
          <cell r="E164">
            <v>5034.88</v>
          </cell>
          <cell r="F164">
            <v>1860</v>
          </cell>
          <cell r="G164">
            <v>5552</v>
          </cell>
          <cell r="H164">
            <v>718606</v>
          </cell>
          <cell r="I164">
            <v>0</v>
          </cell>
          <cell r="J164">
            <v>641160</v>
          </cell>
          <cell r="K164">
            <v>0</v>
          </cell>
          <cell r="L164">
            <v>33926</v>
          </cell>
          <cell r="M164">
            <v>3141.84</v>
          </cell>
          <cell r="N164">
            <v>25240</v>
          </cell>
          <cell r="O164">
            <v>607234</v>
          </cell>
          <cell r="P164">
            <v>18280</v>
          </cell>
        </row>
        <row r="165">
          <cell r="A165" t="str">
            <v>OCT</v>
          </cell>
          <cell r="B165">
            <v>7618.74</v>
          </cell>
          <cell r="C165">
            <v>3500</v>
          </cell>
          <cell r="D165">
            <v>55.1</v>
          </cell>
          <cell r="E165">
            <v>4118.74</v>
          </cell>
          <cell r="F165">
            <v>2351</v>
          </cell>
          <cell r="G165">
            <v>4593</v>
          </cell>
          <cell r="H165">
            <v>676324</v>
          </cell>
          <cell r="I165">
            <v>0</v>
          </cell>
          <cell r="J165">
            <v>549470</v>
          </cell>
          <cell r="K165">
            <v>0</v>
          </cell>
          <cell r="L165">
            <v>29264</v>
          </cell>
          <cell r="M165">
            <v>2725.49</v>
          </cell>
          <cell r="N165">
            <v>21740</v>
          </cell>
          <cell r="O165">
            <v>520206</v>
          </cell>
          <cell r="P165">
            <v>75850</v>
          </cell>
        </row>
        <row r="166">
          <cell r="A166" t="str">
            <v>NOV</v>
          </cell>
          <cell r="B166">
            <v>10389.01</v>
          </cell>
          <cell r="C166">
            <v>3900</v>
          </cell>
          <cell r="D166">
            <v>56.2</v>
          </cell>
          <cell r="E166">
            <v>6489.01</v>
          </cell>
          <cell r="F166">
            <v>3910</v>
          </cell>
          <cell r="G166">
            <v>4391</v>
          </cell>
          <cell r="H166">
            <v>686050</v>
          </cell>
          <cell r="I166">
            <v>0</v>
          </cell>
          <cell r="J166">
            <v>605660</v>
          </cell>
          <cell r="K166">
            <v>0</v>
          </cell>
          <cell r="L166">
            <v>33150</v>
          </cell>
          <cell r="M166">
            <v>2895.15</v>
          </cell>
          <cell r="N166">
            <v>23730</v>
          </cell>
          <cell r="O166">
            <v>572510</v>
          </cell>
          <cell r="P166">
            <v>23510</v>
          </cell>
        </row>
        <row r="167">
          <cell r="A167" t="str">
            <v>DIC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686050</v>
          </cell>
          <cell r="I167">
            <v>0</v>
          </cell>
          <cell r="J167">
            <v>605660</v>
          </cell>
          <cell r="K167">
            <v>0</v>
          </cell>
          <cell r="L167">
            <v>33150</v>
          </cell>
          <cell r="M167">
            <v>2895.15</v>
          </cell>
          <cell r="N167">
            <v>23730</v>
          </cell>
          <cell r="O167">
            <v>572510</v>
          </cell>
          <cell r="P167">
            <v>23510</v>
          </cell>
        </row>
        <row r="168">
          <cell r="A168" t="str">
            <v>TOTAL</v>
          </cell>
          <cell r="B168">
            <v>99423.06</v>
          </cell>
          <cell r="C168">
            <v>46784</v>
          </cell>
          <cell r="D168">
            <v>52.39166666666668</v>
          </cell>
          <cell r="E168">
            <v>52639.06</v>
          </cell>
          <cell r="F168">
            <v>27823</v>
          </cell>
          <cell r="G168">
            <v>48464</v>
          </cell>
          <cell r="H168">
            <v>7971745</v>
          </cell>
          <cell r="I168">
            <v>0</v>
          </cell>
          <cell r="J168">
            <v>7077449</v>
          </cell>
          <cell r="K168">
            <v>0</v>
          </cell>
          <cell r="L168">
            <v>350824</v>
          </cell>
          <cell r="M168">
            <v>35513.57847</v>
          </cell>
          <cell r="N168">
            <v>270322</v>
          </cell>
          <cell r="O168">
            <v>6691232</v>
          </cell>
          <cell r="P168">
            <v>273150</v>
          </cell>
        </row>
        <row r="170">
          <cell r="A170" t="str">
            <v>COLPA   -   CLP (E)</v>
          </cell>
        </row>
        <row r="171">
          <cell r="B171" t="str">
            <v>L I Q U I D O S  EN BBLS</v>
          </cell>
          <cell r="H171" t="str">
            <v>G A S    EN    MPC</v>
          </cell>
        </row>
        <row r="172">
          <cell r="A172" t="str">
            <v>MES</v>
          </cell>
          <cell r="B172" t="str">
            <v>PRO-</v>
          </cell>
          <cell r="C172" t="str">
            <v>PET.</v>
          </cell>
          <cell r="D172" t="str">
            <v>DENS.</v>
          </cell>
          <cell r="E172" t="str">
            <v>GASO-</v>
          </cell>
          <cell r="F172" t="str">
            <v>AGUA</v>
          </cell>
          <cell r="G172" t="str">
            <v>PET.</v>
          </cell>
          <cell r="H172" t="str">
            <v>PRO-</v>
          </cell>
          <cell r="I172" t="str">
            <v>INYEC-</v>
          </cell>
          <cell r="J172" t="str">
            <v xml:space="preserve">ENT. </v>
          </cell>
          <cell r="K172" t="str">
            <v>ENT.</v>
          </cell>
          <cell r="L172" t="str">
            <v>LICUA-</v>
          </cell>
          <cell r="M172" t="str">
            <v>GLP</v>
          </cell>
          <cell r="N172" t="str">
            <v>COM-</v>
          </cell>
          <cell r="O172" t="str">
            <v>RESI-</v>
          </cell>
          <cell r="P172" t="str">
            <v>QUEMA-</v>
          </cell>
        </row>
        <row r="173">
          <cell r="B173" t="str">
            <v>DUC.</v>
          </cell>
          <cell r="C173" t="str">
            <v>COND.</v>
          </cell>
          <cell r="D173" t="str">
            <v>(º API)</v>
          </cell>
          <cell r="E173" t="str">
            <v>LINA</v>
          </cell>
          <cell r="G173" t="str">
            <v>ENT.</v>
          </cell>
          <cell r="H173" t="str">
            <v>DUC.</v>
          </cell>
          <cell r="I173" t="str">
            <v>CION</v>
          </cell>
          <cell r="J173" t="str">
            <v>GASOD.</v>
          </cell>
          <cell r="K173" t="str">
            <v>PROC.</v>
          </cell>
          <cell r="L173" t="str">
            <v>BLES</v>
          </cell>
          <cell r="M173" t="str">
            <v>MC</v>
          </cell>
          <cell r="N173" t="str">
            <v>BUST.</v>
          </cell>
          <cell r="O173" t="str">
            <v>DUAL</v>
          </cell>
          <cell r="P173" t="str">
            <v>DO</v>
          </cell>
        </row>
        <row r="174">
          <cell r="A174" t="str">
            <v>ENE</v>
          </cell>
          <cell r="B174">
            <v>6140.94</v>
          </cell>
          <cell r="C174">
            <v>5822</v>
          </cell>
          <cell r="D174">
            <v>56.1</v>
          </cell>
          <cell r="E174">
            <v>318.94</v>
          </cell>
          <cell r="F174">
            <v>4154</v>
          </cell>
          <cell r="G174">
            <v>5863</v>
          </cell>
          <cell r="H174">
            <v>204411</v>
          </cell>
          <cell r="I174">
            <v>0</v>
          </cell>
          <cell r="J174">
            <v>48392</v>
          </cell>
          <cell r="K174">
            <v>0</v>
          </cell>
          <cell r="L174">
            <v>1654</v>
          </cell>
          <cell r="M174">
            <v>92.937479999999994</v>
          </cell>
          <cell r="N174">
            <v>22310</v>
          </cell>
          <cell r="O174">
            <v>0</v>
          </cell>
          <cell r="P174">
            <v>132055</v>
          </cell>
        </row>
        <row r="175">
          <cell r="A175" t="str">
            <v>FEB</v>
          </cell>
          <cell r="B175">
            <v>5455.37</v>
          </cell>
          <cell r="C175">
            <v>4958</v>
          </cell>
          <cell r="D175">
            <v>54</v>
          </cell>
          <cell r="E175">
            <v>497.37</v>
          </cell>
          <cell r="F175">
            <v>3732</v>
          </cell>
          <cell r="G175">
            <v>4941</v>
          </cell>
          <cell r="H175">
            <v>208814</v>
          </cell>
          <cell r="I175">
            <v>0</v>
          </cell>
          <cell r="J175">
            <v>148518</v>
          </cell>
          <cell r="K175">
            <v>0</v>
          </cell>
          <cell r="L175">
            <v>1819</v>
          </cell>
          <cell r="M175">
            <v>86.441999999999993</v>
          </cell>
          <cell r="N175">
            <v>12033</v>
          </cell>
          <cell r="O175">
            <v>0</v>
          </cell>
          <cell r="P175">
            <v>46444</v>
          </cell>
        </row>
        <row r="176">
          <cell r="A176" t="str">
            <v>MAR</v>
          </cell>
          <cell r="B176">
            <v>6872.54</v>
          </cell>
          <cell r="C176">
            <v>5856</v>
          </cell>
          <cell r="D176">
            <v>54</v>
          </cell>
          <cell r="E176">
            <v>1016.54</v>
          </cell>
          <cell r="F176">
            <v>3949</v>
          </cell>
          <cell r="G176">
            <v>5844</v>
          </cell>
          <cell r="H176">
            <v>307350</v>
          </cell>
          <cell r="I176">
            <v>0</v>
          </cell>
          <cell r="J176">
            <v>266112</v>
          </cell>
          <cell r="K176">
            <v>0</v>
          </cell>
          <cell r="L176">
            <v>3870</v>
          </cell>
          <cell r="M176">
            <v>248.97</v>
          </cell>
          <cell r="N176">
            <v>12190</v>
          </cell>
          <cell r="O176">
            <v>0</v>
          </cell>
          <cell r="P176">
            <v>25178</v>
          </cell>
        </row>
        <row r="177">
          <cell r="A177" t="str">
            <v>ABR</v>
          </cell>
          <cell r="B177">
            <v>7293.55</v>
          </cell>
          <cell r="C177">
            <v>5320</v>
          </cell>
          <cell r="D177">
            <v>54.8</v>
          </cell>
          <cell r="E177">
            <v>1973.55</v>
          </cell>
          <cell r="F177">
            <v>3738</v>
          </cell>
          <cell r="G177">
            <v>5190</v>
          </cell>
          <cell r="H177">
            <v>269860</v>
          </cell>
          <cell r="I177">
            <v>0</v>
          </cell>
          <cell r="J177">
            <v>228054</v>
          </cell>
          <cell r="K177">
            <v>0</v>
          </cell>
          <cell r="L177">
            <v>6126</v>
          </cell>
          <cell r="M177">
            <v>410.3</v>
          </cell>
          <cell r="N177">
            <v>23950</v>
          </cell>
          <cell r="O177">
            <v>0</v>
          </cell>
          <cell r="P177">
            <v>11730</v>
          </cell>
        </row>
        <row r="178">
          <cell r="A178" t="str">
            <v>MAY</v>
          </cell>
          <cell r="B178">
            <v>6504.4</v>
          </cell>
          <cell r="C178">
            <v>5717</v>
          </cell>
          <cell r="D178">
            <v>55.1</v>
          </cell>
          <cell r="E178">
            <v>787.4</v>
          </cell>
          <cell r="F178">
            <v>2344</v>
          </cell>
          <cell r="G178">
            <v>5783</v>
          </cell>
          <cell r="H178">
            <v>287240</v>
          </cell>
          <cell r="I178">
            <v>0</v>
          </cell>
          <cell r="J178">
            <v>241341</v>
          </cell>
          <cell r="K178">
            <v>0</v>
          </cell>
          <cell r="L178">
            <v>2293</v>
          </cell>
          <cell r="M178">
            <v>145.7938</v>
          </cell>
          <cell r="N178">
            <v>22700</v>
          </cell>
          <cell r="O178">
            <v>0</v>
          </cell>
          <cell r="P178">
            <v>20906</v>
          </cell>
        </row>
        <row r="179">
          <cell r="A179" t="str">
            <v>JUN</v>
          </cell>
          <cell r="B179">
            <v>7100.62</v>
          </cell>
          <cell r="C179">
            <v>5842</v>
          </cell>
          <cell r="D179">
            <v>55.9</v>
          </cell>
          <cell r="E179">
            <v>1258.6199999999999</v>
          </cell>
          <cell r="F179">
            <v>1830</v>
          </cell>
          <cell r="G179">
            <v>5903</v>
          </cell>
          <cell r="H179">
            <v>287800</v>
          </cell>
          <cell r="I179">
            <v>0</v>
          </cell>
          <cell r="J179">
            <v>254635</v>
          </cell>
          <cell r="K179">
            <v>0</v>
          </cell>
          <cell r="L179">
            <v>3009</v>
          </cell>
          <cell r="M179">
            <v>194.48259999999999</v>
          </cell>
          <cell r="N179">
            <v>26530</v>
          </cell>
          <cell r="O179">
            <v>0</v>
          </cell>
          <cell r="P179">
            <v>3626</v>
          </cell>
        </row>
        <row r="180">
          <cell r="A180" t="str">
            <v>JUL</v>
          </cell>
          <cell r="B180">
            <v>7762.57</v>
          </cell>
          <cell r="C180">
            <v>5930</v>
          </cell>
          <cell r="D180">
            <v>55.8</v>
          </cell>
          <cell r="E180">
            <v>1832.57</v>
          </cell>
          <cell r="F180">
            <v>1890</v>
          </cell>
          <cell r="G180">
            <v>5896</v>
          </cell>
          <cell r="H180">
            <v>289820</v>
          </cell>
          <cell r="I180">
            <v>0</v>
          </cell>
          <cell r="J180">
            <v>247726</v>
          </cell>
          <cell r="K180">
            <v>0</v>
          </cell>
          <cell r="L180">
            <v>5878</v>
          </cell>
          <cell r="M180">
            <v>383.61</v>
          </cell>
          <cell r="N180">
            <v>29700</v>
          </cell>
          <cell r="O180">
            <v>0</v>
          </cell>
          <cell r="P180">
            <v>6516</v>
          </cell>
        </row>
        <row r="181">
          <cell r="A181" t="str">
            <v>AGO</v>
          </cell>
          <cell r="B181">
            <v>7533.58</v>
          </cell>
          <cell r="C181">
            <v>5735</v>
          </cell>
          <cell r="D181">
            <v>55.7</v>
          </cell>
          <cell r="E181">
            <v>1798.58</v>
          </cell>
          <cell r="F181">
            <v>1890</v>
          </cell>
          <cell r="G181">
            <v>5586</v>
          </cell>
          <cell r="H181">
            <v>289650.13</v>
          </cell>
          <cell r="I181">
            <v>0</v>
          </cell>
          <cell r="J181">
            <v>235796.13</v>
          </cell>
          <cell r="K181">
            <v>0</v>
          </cell>
          <cell r="L181">
            <v>5797</v>
          </cell>
          <cell r="M181">
            <v>368.69</v>
          </cell>
          <cell r="N181">
            <v>30800</v>
          </cell>
          <cell r="O181">
            <v>0</v>
          </cell>
          <cell r="P181">
            <v>17257</v>
          </cell>
        </row>
        <row r="182">
          <cell r="A182" t="str">
            <v>SEP</v>
          </cell>
          <cell r="B182">
            <v>6825.96</v>
          </cell>
          <cell r="C182">
            <v>5287</v>
          </cell>
          <cell r="D182">
            <v>55</v>
          </cell>
          <cell r="E182">
            <v>1538.96</v>
          </cell>
          <cell r="F182">
            <v>1859</v>
          </cell>
          <cell r="G182">
            <v>3004</v>
          </cell>
          <cell r="H182">
            <v>255270</v>
          </cell>
          <cell r="I182">
            <v>0</v>
          </cell>
          <cell r="J182">
            <v>207574</v>
          </cell>
          <cell r="K182">
            <v>0</v>
          </cell>
          <cell r="L182">
            <v>5004</v>
          </cell>
          <cell r="M182">
            <v>344.81</v>
          </cell>
          <cell r="N182">
            <v>27660</v>
          </cell>
          <cell r="O182">
            <v>0</v>
          </cell>
          <cell r="P182">
            <v>15032</v>
          </cell>
        </row>
        <row r="183">
          <cell r="A183" t="str">
            <v>OCT</v>
          </cell>
          <cell r="B183">
            <v>6556.43</v>
          </cell>
          <cell r="C183">
            <v>5269</v>
          </cell>
          <cell r="D183">
            <v>54.7</v>
          </cell>
          <cell r="E183">
            <v>1287.43</v>
          </cell>
          <cell r="F183">
            <v>1800</v>
          </cell>
          <cell r="G183">
            <v>5057</v>
          </cell>
          <cell r="H183">
            <v>267710</v>
          </cell>
          <cell r="I183">
            <v>0</v>
          </cell>
          <cell r="J183">
            <v>235479</v>
          </cell>
          <cell r="K183">
            <v>0</v>
          </cell>
          <cell r="L183">
            <v>3823</v>
          </cell>
          <cell r="M183">
            <v>241.61</v>
          </cell>
          <cell r="N183">
            <v>23500</v>
          </cell>
          <cell r="O183">
            <v>0</v>
          </cell>
          <cell r="P183">
            <v>4908</v>
          </cell>
        </row>
        <row r="184">
          <cell r="A184" t="str">
            <v>NOV</v>
          </cell>
          <cell r="B184">
            <v>6510.78</v>
          </cell>
          <cell r="C184">
            <v>5134</v>
          </cell>
          <cell r="D184">
            <v>54.2</v>
          </cell>
          <cell r="E184">
            <v>1376.78</v>
          </cell>
          <cell r="F184">
            <v>2110</v>
          </cell>
          <cell r="G184">
            <v>5106</v>
          </cell>
          <cell r="H184">
            <v>236129.77</v>
          </cell>
          <cell r="I184">
            <v>0</v>
          </cell>
          <cell r="J184">
            <v>171152</v>
          </cell>
          <cell r="K184">
            <v>0</v>
          </cell>
          <cell r="L184">
            <v>462.77</v>
          </cell>
          <cell r="M184">
            <v>252.18</v>
          </cell>
          <cell r="N184">
            <v>26420</v>
          </cell>
          <cell r="O184">
            <v>0</v>
          </cell>
          <cell r="P184">
            <v>38095</v>
          </cell>
        </row>
        <row r="185">
          <cell r="A185" t="str">
            <v>DIC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236129.77</v>
          </cell>
          <cell r="I185">
            <v>0</v>
          </cell>
          <cell r="J185">
            <v>171152</v>
          </cell>
          <cell r="K185">
            <v>0</v>
          </cell>
          <cell r="L185">
            <v>462.77</v>
          </cell>
          <cell r="M185">
            <v>252.18</v>
          </cell>
          <cell r="N185">
            <v>26420</v>
          </cell>
          <cell r="O185">
            <v>0</v>
          </cell>
          <cell r="P185">
            <v>38095</v>
          </cell>
        </row>
        <row r="186">
          <cell r="A186" t="str">
            <v>TOTAL</v>
          </cell>
          <cell r="B186">
            <v>74556.739999999991</v>
          </cell>
          <cell r="C186">
            <v>60870</v>
          </cell>
          <cell r="D186">
            <v>50.44166666666667</v>
          </cell>
          <cell r="E186">
            <v>13686.74</v>
          </cell>
          <cell r="F186">
            <v>29296</v>
          </cell>
          <cell r="G186">
            <v>58173</v>
          </cell>
          <cell r="H186">
            <v>3140184.67</v>
          </cell>
          <cell r="I186">
            <v>0</v>
          </cell>
          <cell r="J186">
            <v>2455931.13</v>
          </cell>
          <cell r="K186">
            <v>0</v>
          </cell>
          <cell r="L186">
            <v>40198.539999999994</v>
          </cell>
          <cell r="M186">
            <v>3022.0058799999997</v>
          </cell>
          <cell r="N186">
            <v>284213</v>
          </cell>
          <cell r="O186">
            <v>0</v>
          </cell>
          <cell r="P186">
            <v>359842</v>
          </cell>
        </row>
        <row r="188">
          <cell r="A188" t="str">
            <v>COLPA   -   CLP (E)</v>
          </cell>
        </row>
        <row r="189">
          <cell r="B189" t="str">
            <v>L I Q U I D O S  EN BBLS</v>
          </cell>
          <cell r="H189" t="str">
            <v>G A S    EN    MPC</v>
          </cell>
        </row>
        <row r="190">
          <cell r="A190" t="str">
            <v>MES</v>
          </cell>
          <cell r="B190" t="str">
            <v>PRO-</v>
          </cell>
          <cell r="C190" t="str">
            <v>PET.</v>
          </cell>
          <cell r="D190" t="str">
            <v>DENS.</v>
          </cell>
          <cell r="E190" t="str">
            <v>GASO-</v>
          </cell>
          <cell r="F190" t="str">
            <v>AGUA</v>
          </cell>
          <cell r="G190" t="str">
            <v>PET.</v>
          </cell>
          <cell r="H190" t="str">
            <v>PRO-</v>
          </cell>
          <cell r="I190" t="str">
            <v>INYEC-</v>
          </cell>
          <cell r="J190" t="str">
            <v xml:space="preserve">ENT. </v>
          </cell>
          <cell r="K190" t="str">
            <v>ENT.</v>
          </cell>
          <cell r="L190" t="str">
            <v>LICUA-</v>
          </cell>
          <cell r="M190" t="str">
            <v>GLP</v>
          </cell>
          <cell r="N190" t="str">
            <v>COM-</v>
          </cell>
          <cell r="O190" t="str">
            <v>RESI-</v>
          </cell>
          <cell r="P190" t="str">
            <v>QUEMA-</v>
          </cell>
        </row>
        <row r="191">
          <cell r="B191" t="str">
            <v>DUC.</v>
          </cell>
          <cell r="C191" t="str">
            <v>COND.</v>
          </cell>
          <cell r="D191" t="str">
            <v>(º API)</v>
          </cell>
          <cell r="E191" t="str">
            <v>LINA</v>
          </cell>
          <cell r="G191" t="str">
            <v>ENT.</v>
          </cell>
          <cell r="H191" t="str">
            <v>DUC.</v>
          </cell>
          <cell r="I191" t="str">
            <v>CION</v>
          </cell>
          <cell r="J191" t="str">
            <v>GASOD.</v>
          </cell>
          <cell r="K191" t="str">
            <v>PROC.</v>
          </cell>
          <cell r="L191" t="str">
            <v>BLES</v>
          </cell>
          <cell r="M191" t="str">
            <v>MC</v>
          </cell>
          <cell r="N191" t="str">
            <v>BUST.</v>
          </cell>
          <cell r="O191" t="str">
            <v>DUAL</v>
          </cell>
          <cell r="P191" t="str">
            <v>DO</v>
          </cell>
        </row>
        <row r="192">
          <cell r="A192" t="str">
            <v>ENE</v>
          </cell>
          <cell r="B192">
            <v>3660</v>
          </cell>
          <cell r="C192">
            <v>0</v>
          </cell>
          <cell r="D192">
            <v>0</v>
          </cell>
          <cell r="E192">
            <v>3660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1240.43</v>
          </cell>
          <cell r="N192">
            <v>0</v>
          </cell>
          <cell r="O192">
            <v>0</v>
          </cell>
          <cell r="P192">
            <v>0</v>
          </cell>
        </row>
        <row r="193">
          <cell r="A193" t="str">
            <v>FEB</v>
          </cell>
          <cell r="B193">
            <v>1711</v>
          </cell>
          <cell r="C193">
            <v>0</v>
          </cell>
          <cell r="D193">
            <v>0</v>
          </cell>
          <cell r="E193">
            <v>1711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409.49</v>
          </cell>
          <cell r="N193">
            <v>0</v>
          </cell>
          <cell r="O193">
            <v>0</v>
          </cell>
          <cell r="P193">
            <v>0</v>
          </cell>
        </row>
        <row r="194">
          <cell r="A194" t="str">
            <v>MAR</v>
          </cell>
          <cell r="B194">
            <v>2234</v>
          </cell>
          <cell r="C194">
            <v>0</v>
          </cell>
          <cell r="D194">
            <v>0</v>
          </cell>
          <cell r="E194">
            <v>2234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698.3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ABR</v>
          </cell>
          <cell r="B195">
            <v>4439</v>
          </cell>
          <cell r="C195">
            <v>0</v>
          </cell>
          <cell r="D195">
            <v>0</v>
          </cell>
          <cell r="E195">
            <v>4439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1419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MAY</v>
          </cell>
          <cell r="B196">
            <v>2301</v>
          </cell>
          <cell r="C196">
            <v>0</v>
          </cell>
          <cell r="D196">
            <v>0</v>
          </cell>
          <cell r="E196">
            <v>2301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592.29999999999995</v>
          </cell>
          <cell r="N196">
            <v>0</v>
          </cell>
          <cell r="O196">
            <v>0</v>
          </cell>
          <cell r="P196">
            <v>0</v>
          </cell>
        </row>
        <row r="197">
          <cell r="A197" t="str">
            <v>JUN</v>
          </cell>
          <cell r="B197">
            <v>3546</v>
          </cell>
          <cell r="C197">
            <v>0</v>
          </cell>
          <cell r="D197">
            <v>0</v>
          </cell>
          <cell r="E197">
            <v>3546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754.2</v>
          </cell>
          <cell r="N197">
            <v>0</v>
          </cell>
          <cell r="O197">
            <v>0</v>
          </cell>
          <cell r="P197">
            <v>0</v>
          </cell>
        </row>
        <row r="198">
          <cell r="A198" t="str">
            <v>JUL</v>
          </cell>
          <cell r="B198">
            <v>5293</v>
          </cell>
          <cell r="C198">
            <v>0</v>
          </cell>
          <cell r="D198">
            <v>0</v>
          </cell>
          <cell r="E198">
            <v>5293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1537</v>
          </cell>
          <cell r="N198">
            <v>0</v>
          </cell>
          <cell r="O198">
            <v>0</v>
          </cell>
          <cell r="P198">
            <v>0</v>
          </cell>
        </row>
        <row r="199">
          <cell r="A199" t="str">
            <v>AGO</v>
          </cell>
          <cell r="B199">
            <v>5600</v>
          </cell>
          <cell r="C199">
            <v>0</v>
          </cell>
          <cell r="D199">
            <v>0</v>
          </cell>
          <cell r="E199">
            <v>5600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1596.9</v>
          </cell>
          <cell r="N199">
            <v>0</v>
          </cell>
          <cell r="O199">
            <v>0</v>
          </cell>
          <cell r="P199">
            <v>0</v>
          </cell>
        </row>
        <row r="200">
          <cell r="A200" t="str">
            <v>SEP</v>
          </cell>
          <cell r="B200">
            <v>4897</v>
          </cell>
          <cell r="C200">
            <v>0</v>
          </cell>
          <cell r="D200">
            <v>0</v>
          </cell>
          <cell r="E200">
            <v>4897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1498.6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OCT</v>
          </cell>
          <cell r="B201">
            <v>3363</v>
          </cell>
          <cell r="C201">
            <v>0</v>
          </cell>
          <cell r="D201">
            <v>0</v>
          </cell>
          <cell r="E201">
            <v>3363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887.6</v>
          </cell>
          <cell r="N201">
            <v>0</v>
          </cell>
          <cell r="O201">
            <v>0</v>
          </cell>
          <cell r="P201">
            <v>0</v>
          </cell>
        </row>
        <row r="202">
          <cell r="A202" t="str">
            <v>NOV</v>
          </cell>
          <cell r="B202">
            <v>4373</v>
          </cell>
          <cell r="C202">
            <v>0</v>
          </cell>
          <cell r="D202">
            <v>0</v>
          </cell>
          <cell r="E202">
            <v>4373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1182.2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DIC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1182.2</v>
          </cell>
          <cell r="N203">
            <v>0</v>
          </cell>
          <cell r="O203">
            <v>0</v>
          </cell>
          <cell r="P203">
            <v>0</v>
          </cell>
        </row>
        <row r="204">
          <cell r="A204" t="str">
            <v>TOTAL</v>
          </cell>
          <cell r="B204">
            <v>41417</v>
          </cell>
          <cell r="C204">
            <v>0</v>
          </cell>
          <cell r="D204">
            <v>0</v>
          </cell>
          <cell r="E204">
            <v>41417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12998.220000000003</v>
          </cell>
          <cell r="N204">
            <v>0</v>
          </cell>
          <cell r="O204">
            <v>0</v>
          </cell>
          <cell r="P204">
            <v>0</v>
          </cell>
        </row>
      </sheetData>
      <sheetData sheetId="15"/>
      <sheetData sheetId="16"/>
      <sheetData sheetId="17"/>
      <sheetData sheetId="18"/>
      <sheetData sheetId="19">
        <row r="7">
          <cell r="D7" t="str">
            <v>ENE</v>
          </cell>
        </row>
      </sheetData>
      <sheetData sheetId="20"/>
      <sheetData sheetId="21"/>
      <sheetData sheetId="22">
        <row r="7">
          <cell r="D7" t="str">
            <v>ENE</v>
          </cell>
        </row>
      </sheetData>
      <sheetData sheetId="23"/>
      <sheetData sheetId="24"/>
      <sheetData sheetId="25">
        <row r="7">
          <cell r="D7" t="str">
            <v>ENE</v>
          </cell>
        </row>
      </sheetData>
      <sheetData sheetId="26"/>
      <sheetData sheetId="27"/>
      <sheetData sheetId="28">
        <row r="7">
          <cell r="D7" t="str">
            <v>ENE</v>
          </cell>
        </row>
      </sheetData>
      <sheetData sheetId="29"/>
      <sheetData sheetId="30"/>
      <sheetData sheetId="31">
        <row r="7">
          <cell r="D7" t="str">
            <v>ENE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D7" t="str">
            <v>ENE</v>
          </cell>
        </row>
      </sheetData>
      <sheetData sheetId="41"/>
      <sheetData sheetId="42"/>
      <sheetData sheetId="43">
        <row r="7">
          <cell r="D7" t="str">
            <v>ENE</v>
          </cell>
        </row>
      </sheetData>
      <sheetData sheetId="44"/>
      <sheetData sheetId="45"/>
      <sheetData sheetId="46">
        <row r="7">
          <cell r="D7" t="str">
            <v>ENE</v>
          </cell>
        </row>
      </sheetData>
      <sheetData sheetId="47"/>
      <sheetData sheetId="48"/>
      <sheetData sheetId="49">
        <row r="5">
          <cell r="A5" t="str">
            <v>BOQUERON   -   BQN</v>
          </cell>
        </row>
      </sheetData>
      <sheetData sheetId="50"/>
      <sheetData sheetId="51"/>
      <sheetData sheetId="52">
        <row r="5">
          <cell r="A5" t="str">
            <v>BULO BULO   -   BBL (N)</v>
          </cell>
        </row>
      </sheetData>
      <sheetData sheetId="53"/>
      <sheetData sheetId="54"/>
      <sheetData sheetId="55">
        <row r="5">
          <cell r="A5" t="str">
            <v>ÑUPUCO   -   ÑPC (N)</v>
          </cell>
        </row>
      </sheetData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>
        <row r="5">
          <cell r="R5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>
        <row r="5">
          <cell r="R5">
            <v>0</v>
          </cell>
        </row>
      </sheetData>
      <sheetData sheetId="101"/>
      <sheetData sheetId="10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12"/>
      <sheetName val="34"/>
      <sheetName val="56"/>
      <sheetName val="78"/>
      <sheetName val="910"/>
      <sheetName val="1112"/>
      <sheetName val="1314"/>
      <sheetName val="1516"/>
      <sheetName val="1718"/>
      <sheetName val="1920"/>
      <sheetName val="2122"/>
      <sheetName val="2324"/>
      <sheetName val="2526"/>
      <sheetName val="2728"/>
      <sheetName val="2930"/>
      <sheetName val="31"/>
      <sheetName val="RES"/>
      <sheetName val="A"/>
      <sheetName val="C"/>
      <sheetName val="V"/>
      <sheetName val="MX"/>
      <sheetName val="Pe"/>
      <sheetName val="PL"/>
      <sheetName val="DW"/>
      <sheetName val="Te"/>
      <sheetName val="ACG"/>
      <sheetName val="ACL"/>
      <sheetName val="Vi"/>
      <sheetName val="Ma"/>
      <sheetName val="Per"/>
      <sheetName val="Plu"/>
      <sheetName val="Don"/>
      <sheetName val="Tes"/>
      <sheetName val="GS"/>
      <sheetName val="LQ"/>
      <sheetName val="G"/>
      <sheetName val="Listado PEp's"/>
      <sheetName val="Listado_PEp's"/>
      <sheetName val="Listado_PEp's1"/>
      <sheetName val="Inputs"/>
      <sheetName val="Parametros"/>
      <sheetName val="Listado_PEp's2"/>
      <sheetName val="VM"/>
      <sheetName val="Listado_PEp's3"/>
      <sheetName val="Listado_PEp's4"/>
      <sheetName val="EG"/>
      <sheetName val="Listado_PEp's5"/>
      <sheetName val="Cash_Flow"/>
      <sheetName val="Hoja1"/>
      <sheetName val="PDPUCP"/>
      <sheetName val="BASE DE DATOS"/>
      <sheetName val="CALCULO PDP"/>
      <sheetName val="PRUEBAS"/>
      <sheetName val="PRUEBAS SEMANAL"/>
      <sheetName val="Gráfico1"/>
      <sheetName val="TABLA PROD SEMANAL"/>
      <sheetName val="CARRASCO"/>
      <sheetName val="BULO BULO"/>
      <sheetName val="CARRASCO FW"/>
      <sheetName val="KANATA NORTE"/>
      <sheetName val="AREA CARRASCO"/>
      <sheetName val="GCY"/>
      <sheetName val="AREA CARRASCO + GCY"/>
      <sheetName val="NOVEDADES"/>
      <sheetName val="bateria"/>
      <sheetName val="Fixed and Variable Expenses"/>
      <sheetName val="CH"/>
      <sheetName val="AN"/>
      <sheetName val="DE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">
          <cell r="E1" t="str">
            <v>YACIMIENTOS PETROLIFEROS FISCALES BOLIVIANOS</v>
          </cell>
        </row>
        <row r="2">
          <cell r="E2" t="str">
            <v>CONTROL OPERATIVO DIARIO PRODUCCION DE LIQUIDOS Y GLP.</v>
          </cell>
        </row>
        <row r="3">
          <cell r="E3" t="str">
            <v>S E P T I E M B R E    D E   1 9 9 8</v>
          </cell>
        </row>
        <row r="4">
          <cell r="E4" t="str">
            <v>E M P R E S A    P E T R O L E R A   A N D I N A   S. A.</v>
          </cell>
        </row>
        <row r="5">
          <cell r="B5" t="str">
            <v>PETROLEO / CONDENSADO  (BBLS)</v>
          </cell>
        </row>
        <row r="6">
          <cell r="B6" t="str">
            <v>DIAS</v>
          </cell>
          <cell r="E6">
            <v>1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>
            <v>6</v>
          </cell>
          <cell r="K6">
            <v>7</v>
          </cell>
          <cell r="L6">
            <v>8</v>
          </cell>
          <cell r="M6">
            <v>9</v>
          </cell>
          <cell r="N6">
            <v>10</v>
          </cell>
          <cell r="O6">
            <v>11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16</v>
          </cell>
          <cell r="U6">
            <v>17</v>
          </cell>
          <cell r="V6">
            <v>18</v>
          </cell>
          <cell r="W6">
            <v>19</v>
          </cell>
          <cell r="X6">
            <v>20</v>
          </cell>
          <cell r="Y6">
            <v>21</v>
          </cell>
          <cell r="Z6">
            <v>22</v>
          </cell>
          <cell r="AA6">
            <v>23</v>
          </cell>
          <cell r="AB6">
            <v>24</v>
          </cell>
          <cell r="AC6">
            <v>25</v>
          </cell>
          <cell r="AD6">
            <v>26</v>
          </cell>
          <cell r="AE6">
            <v>27</v>
          </cell>
          <cell r="AF6">
            <v>28</v>
          </cell>
          <cell r="AG6">
            <v>29</v>
          </cell>
          <cell r="AH6">
            <v>30</v>
          </cell>
          <cell r="AI6" t="str">
            <v>TOTAL</v>
          </cell>
          <cell r="AJ6" t="str">
            <v>PROM.</v>
          </cell>
        </row>
        <row r="7">
          <cell r="B7" t="str">
            <v>BQN</v>
          </cell>
          <cell r="C7" t="str">
            <v>BOQUERON</v>
          </cell>
          <cell r="D7" t="str">
            <v>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</row>
        <row r="8">
          <cell r="B8" t="str">
            <v>CAM</v>
          </cell>
          <cell r="C8" t="str">
            <v>CAMIRI</v>
          </cell>
          <cell r="D8" t="str">
            <v>N</v>
          </cell>
          <cell r="E8">
            <v>239</v>
          </cell>
          <cell r="F8">
            <v>247</v>
          </cell>
          <cell r="G8">
            <v>242</v>
          </cell>
          <cell r="H8">
            <v>236</v>
          </cell>
          <cell r="I8">
            <v>245</v>
          </cell>
          <cell r="J8">
            <v>247</v>
          </cell>
          <cell r="K8">
            <v>247</v>
          </cell>
          <cell r="L8">
            <v>250</v>
          </cell>
          <cell r="M8">
            <v>245</v>
          </cell>
          <cell r="N8">
            <v>242</v>
          </cell>
          <cell r="O8">
            <v>241</v>
          </cell>
          <cell r="P8">
            <v>236</v>
          </cell>
          <cell r="Q8">
            <v>237</v>
          </cell>
          <cell r="R8">
            <v>236</v>
          </cell>
          <cell r="S8">
            <v>239</v>
          </cell>
          <cell r="T8">
            <v>234</v>
          </cell>
          <cell r="U8">
            <v>227</v>
          </cell>
          <cell r="V8">
            <v>229</v>
          </cell>
          <cell r="W8">
            <v>176</v>
          </cell>
          <cell r="X8">
            <v>226</v>
          </cell>
          <cell r="Y8">
            <v>231</v>
          </cell>
          <cell r="Z8">
            <v>230</v>
          </cell>
          <cell r="AA8">
            <v>229</v>
          </cell>
          <cell r="AB8">
            <v>223</v>
          </cell>
          <cell r="AC8">
            <v>220</v>
          </cell>
          <cell r="AD8">
            <v>221</v>
          </cell>
          <cell r="AE8">
            <v>229</v>
          </cell>
          <cell r="AF8">
            <v>239</v>
          </cell>
          <cell r="AG8">
            <v>235</v>
          </cell>
          <cell r="AH8">
            <v>244</v>
          </cell>
          <cell r="AI8">
            <v>7022</v>
          </cell>
          <cell r="AJ8">
            <v>234.06666666666666</v>
          </cell>
        </row>
        <row r="9">
          <cell r="B9" t="str">
            <v>CCB</v>
          </cell>
          <cell r="C9" t="str">
            <v>CASCABEL</v>
          </cell>
          <cell r="D9" t="str">
            <v>N</v>
          </cell>
          <cell r="E9">
            <v>130</v>
          </cell>
          <cell r="F9">
            <v>129</v>
          </cell>
          <cell r="G9">
            <v>127</v>
          </cell>
          <cell r="H9">
            <v>130</v>
          </cell>
          <cell r="I9">
            <v>129</v>
          </cell>
          <cell r="J9">
            <v>128</v>
          </cell>
          <cell r="K9">
            <v>131</v>
          </cell>
          <cell r="L9">
            <v>129</v>
          </cell>
          <cell r="M9">
            <v>130</v>
          </cell>
          <cell r="N9">
            <v>132</v>
          </cell>
          <cell r="O9">
            <v>125</v>
          </cell>
          <cell r="P9">
            <v>122</v>
          </cell>
          <cell r="Q9">
            <v>121</v>
          </cell>
          <cell r="R9">
            <v>117</v>
          </cell>
          <cell r="S9">
            <v>115</v>
          </cell>
          <cell r="T9">
            <v>116</v>
          </cell>
          <cell r="U9">
            <v>104</v>
          </cell>
          <cell r="V9">
            <v>118</v>
          </cell>
          <cell r="W9">
            <v>116</v>
          </cell>
          <cell r="X9">
            <v>118</v>
          </cell>
          <cell r="Y9">
            <v>118</v>
          </cell>
          <cell r="Z9">
            <v>117</v>
          </cell>
          <cell r="AA9">
            <v>118</v>
          </cell>
          <cell r="AB9">
            <v>118</v>
          </cell>
          <cell r="AC9">
            <v>115</v>
          </cell>
          <cell r="AD9">
            <v>117</v>
          </cell>
          <cell r="AE9">
            <v>116</v>
          </cell>
          <cell r="AF9">
            <v>116</v>
          </cell>
          <cell r="AG9">
            <v>114</v>
          </cell>
          <cell r="AH9">
            <v>118</v>
          </cell>
          <cell r="AI9">
            <v>3634</v>
          </cell>
          <cell r="AJ9">
            <v>121.13333333333334</v>
          </cell>
        </row>
        <row r="10">
          <cell r="B10" t="str">
            <v>CBR</v>
          </cell>
          <cell r="C10" t="str">
            <v>COBRA</v>
          </cell>
          <cell r="D10" t="str">
            <v>N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B11" t="str">
            <v>GRY</v>
          </cell>
          <cell r="C11" t="str">
            <v>GUAIRUY</v>
          </cell>
          <cell r="D11" t="str">
            <v>N</v>
          </cell>
          <cell r="E11">
            <v>55</v>
          </cell>
          <cell r="F11">
            <v>55</v>
          </cell>
          <cell r="G11">
            <v>52</v>
          </cell>
          <cell r="H11">
            <v>58</v>
          </cell>
          <cell r="I11">
            <v>55</v>
          </cell>
          <cell r="J11">
            <v>55</v>
          </cell>
          <cell r="K11">
            <v>55</v>
          </cell>
          <cell r="L11">
            <v>55</v>
          </cell>
          <cell r="M11">
            <v>55</v>
          </cell>
          <cell r="N11">
            <v>58</v>
          </cell>
          <cell r="O11">
            <v>55</v>
          </cell>
          <cell r="P11">
            <v>55</v>
          </cell>
          <cell r="Q11">
            <v>55</v>
          </cell>
          <cell r="R11">
            <v>58</v>
          </cell>
          <cell r="S11">
            <v>58</v>
          </cell>
          <cell r="T11">
            <v>60</v>
          </cell>
          <cell r="U11">
            <v>60</v>
          </cell>
          <cell r="V11">
            <v>60</v>
          </cell>
          <cell r="W11">
            <v>55</v>
          </cell>
          <cell r="X11">
            <v>60</v>
          </cell>
          <cell r="Y11">
            <v>56</v>
          </cell>
          <cell r="Z11">
            <v>65</v>
          </cell>
          <cell r="AA11">
            <v>60</v>
          </cell>
          <cell r="AB11">
            <v>60</v>
          </cell>
          <cell r="AC11">
            <v>60</v>
          </cell>
          <cell r="AD11">
            <v>60</v>
          </cell>
          <cell r="AE11">
            <v>60</v>
          </cell>
          <cell r="AF11">
            <v>60</v>
          </cell>
          <cell r="AG11">
            <v>60</v>
          </cell>
          <cell r="AH11">
            <v>65</v>
          </cell>
          <cell r="AI11">
            <v>1735</v>
          </cell>
          <cell r="AJ11">
            <v>57.833333333333336</v>
          </cell>
        </row>
        <row r="12">
          <cell r="B12" t="str">
            <v>LPÑ</v>
          </cell>
          <cell r="C12" t="str">
            <v>LA PEÑA</v>
          </cell>
          <cell r="D12" t="str">
            <v>N</v>
          </cell>
          <cell r="E12">
            <v>717</v>
          </cell>
          <cell r="F12">
            <v>710</v>
          </cell>
          <cell r="G12">
            <v>706</v>
          </cell>
          <cell r="H12">
            <v>710</v>
          </cell>
          <cell r="I12">
            <v>708</v>
          </cell>
          <cell r="J12">
            <v>698</v>
          </cell>
          <cell r="K12">
            <v>862</v>
          </cell>
          <cell r="L12">
            <v>765</v>
          </cell>
          <cell r="M12">
            <v>783</v>
          </cell>
          <cell r="N12">
            <v>808</v>
          </cell>
          <cell r="O12">
            <v>861</v>
          </cell>
          <cell r="P12">
            <v>844</v>
          </cell>
          <cell r="Q12">
            <v>843</v>
          </cell>
          <cell r="R12">
            <v>776</v>
          </cell>
          <cell r="S12">
            <v>761</v>
          </cell>
          <cell r="T12">
            <v>818</v>
          </cell>
          <cell r="U12">
            <v>883</v>
          </cell>
          <cell r="V12">
            <v>856</v>
          </cell>
          <cell r="W12">
            <v>870</v>
          </cell>
          <cell r="X12">
            <v>883</v>
          </cell>
          <cell r="Y12">
            <v>877</v>
          </cell>
          <cell r="Z12">
            <v>884</v>
          </cell>
          <cell r="AA12">
            <v>898</v>
          </cell>
          <cell r="AB12">
            <v>891</v>
          </cell>
          <cell r="AC12">
            <v>898</v>
          </cell>
          <cell r="AD12">
            <v>913</v>
          </cell>
          <cell r="AE12">
            <v>892</v>
          </cell>
          <cell r="AF12">
            <v>894</v>
          </cell>
          <cell r="AG12">
            <v>896</v>
          </cell>
          <cell r="AH12">
            <v>897</v>
          </cell>
          <cell r="AI12">
            <v>24802</v>
          </cell>
          <cell r="AJ12">
            <v>826.73333333333335</v>
          </cell>
        </row>
        <row r="13">
          <cell r="B13" t="str">
            <v>PTJ</v>
          </cell>
          <cell r="C13" t="str">
            <v xml:space="preserve">PATUJU </v>
          </cell>
          <cell r="D13" t="str">
            <v>N</v>
          </cell>
          <cell r="E13">
            <v>14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32</v>
          </cell>
          <cell r="S13">
            <v>37</v>
          </cell>
          <cell r="T13">
            <v>37</v>
          </cell>
          <cell r="U13">
            <v>72</v>
          </cell>
          <cell r="V13">
            <v>98</v>
          </cell>
          <cell r="W13">
            <v>12</v>
          </cell>
          <cell r="X13">
            <v>40</v>
          </cell>
          <cell r="Y13">
            <v>70</v>
          </cell>
          <cell r="Z13">
            <v>67</v>
          </cell>
          <cell r="AA13">
            <v>74</v>
          </cell>
          <cell r="AB13">
            <v>44</v>
          </cell>
          <cell r="AC13">
            <v>70</v>
          </cell>
          <cell r="AD13">
            <v>74</v>
          </cell>
          <cell r="AE13">
            <v>76</v>
          </cell>
          <cell r="AF13">
            <v>78</v>
          </cell>
          <cell r="AG13">
            <v>74</v>
          </cell>
          <cell r="AH13">
            <v>75</v>
          </cell>
          <cell r="AI13">
            <v>1044</v>
          </cell>
          <cell r="AJ13">
            <v>34.799999999999997</v>
          </cell>
        </row>
        <row r="14">
          <cell r="B14" t="str">
            <v>RGD</v>
          </cell>
          <cell r="C14" t="str">
            <v>RIO GRANDE</v>
          </cell>
          <cell r="D14" t="str">
            <v>E</v>
          </cell>
          <cell r="E14">
            <v>740</v>
          </cell>
          <cell r="F14">
            <v>713</v>
          </cell>
          <cell r="G14">
            <v>711</v>
          </cell>
          <cell r="H14">
            <v>780</v>
          </cell>
          <cell r="I14">
            <v>714</v>
          </cell>
          <cell r="J14">
            <v>696</v>
          </cell>
          <cell r="K14">
            <v>693</v>
          </cell>
          <cell r="L14">
            <v>683</v>
          </cell>
          <cell r="M14">
            <v>691</v>
          </cell>
          <cell r="N14">
            <v>707</v>
          </cell>
          <cell r="O14">
            <v>693</v>
          </cell>
          <cell r="P14">
            <v>684</v>
          </cell>
          <cell r="Q14">
            <v>779</v>
          </cell>
          <cell r="R14">
            <v>712</v>
          </cell>
          <cell r="S14">
            <v>782</v>
          </cell>
          <cell r="T14">
            <v>800</v>
          </cell>
          <cell r="U14">
            <v>755</v>
          </cell>
          <cell r="V14">
            <v>757</v>
          </cell>
          <cell r="W14">
            <v>757</v>
          </cell>
          <cell r="X14">
            <v>813</v>
          </cell>
          <cell r="Y14">
            <v>780</v>
          </cell>
          <cell r="Z14">
            <v>754</v>
          </cell>
          <cell r="AA14">
            <v>784</v>
          </cell>
          <cell r="AB14">
            <v>715</v>
          </cell>
          <cell r="AC14">
            <v>697</v>
          </cell>
          <cell r="AD14">
            <v>732</v>
          </cell>
          <cell r="AE14">
            <v>724</v>
          </cell>
          <cell r="AF14">
            <v>710</v>
          </cell>
          <cell r="AG14">
            <v>755</v>
          </cell>
          <cell r="AH14">
            <v>779</v>
          </cell>
          <cell r="AI14">
            <v>22090</v>
          </cell>
          <cell r="AJ14">
            <v>736.33333333333337</v>
          </cell>
        </row>
        <row r="15">
          <cell r="B15" t="str">
            <v>SIR</v>
          </cell>
          <cell r="C15" t="str">
            <v>SIRARI</v>
          </cell>
          <cell r="D15" t="str">
            <v>E</v>
          </cell>
          <cell r="E15">
            <v>1357</v>
          </cell>
          <cell r="F15">
            <v>1345</v>
          </cell>
          <cell r="G15">
            <v>1340</v>
          </cell>
          <cell r="H15">
            <v>1335</v>
          </cell>
          <cell r="I15">
            <v>1344</v>
          </cell>
          <cell r="J15">
            <v>1351</v>
          </cell>
          <cell r="K15">
            <v>1346</v>
          </cell>
          <cell r="L15">
            <v>1348</v>
          </cell>
          <cell r="M15">
            <v>1331</v>
          </cell>
          <cell r="N15">
            <v>1344</v>
          </cell>
          <cell r="O15">
            <v>1339</v>
          </cell>
          <cell r="P15">
            <v>1337</v>
          </cell>
          <cell r="Q15">
            <v>1336</v>
          </cell>
          <cell r="R15">
            <v>1331</v>
          </cell>
          <cell r="S15">
            <v>1339</v>
          </cell>
          <cell r="T15">
            <v>1331</v>
          </cell>
          <cell r="U15">
            <v>1335</v>
          </cell>
          <cell r="V15">
            <v>1330</v>
          </cell>
          <cell r="W15">
            <v>1288</v>
          </cell>
          <cell r="X15">
            <v>1331</v>
          </cell>
          <cell r="Y15">
            <v>1328</v>
          </cell>
          <cell r="Z15">
            <v>1324</v>
          </cell>
          <cell r="AA15">
            <v>1321</v>
          </cell>
          <cell r="AB15">
            <v>1322</v>
          </cell>
          <cell r="AC15">
            <v>1319</v>
          </cell>
          <cell r="AD15">
            <v>1312</v>
          </cell>
          <cell r="AE15">
            <v>1290</v>
          </cell>
          <cell r="AF15">
            <v>1207</v>
          </cell>
          <cell r="AG15">
            <v>1286</v>
          </cell>
          <cell r="AH15">
            <v>1240</v>
          </cell>
          <cell r="AI15">
            <v>39687</v>
          </cell>
          <cell r="AJ15">
            <v>1322.9</v>
          </cell>
        </row>
        <row r="16">
          <cell r="B16" t="str">
            <v>TDY</v>
          </cell>
          <cell r="C16" t="str">
            <v>TUNDY</v>
          </cell>
          <cell r="D16" t="str">
            <v>N</v>
          </cell>
          <cell r="E16">
            <v>2505</v>
          </cell>
          <cell r="F16">
            <v>2501</v>
          </cell>
          <cell r="G16">
            <v>2521</v>
          </cell>
          <cell r="H16">
            <v>2420</v>
          </cell>
          <cell r="I16">
            <v>2354</v>
          </cell>
          <cell r="J16">
            <v>2361</v>
          </cell>
          <cell r="K16">
            <v>2428</v>
          </cell>
          <cell r="L16">
            <v>2360</v>
          </cell>
          <cell r="M16">
            <v>2218</v>
          </cell>
          <cell r="N16">
            <v>2134</v>
          </cell>
          <cell r="O16">
            <v>2213</v>
          </cell>
          <cell r="P16">
            <v>2223</v>
          </cell>
          <cell r="Q16">
            <v>2286</v>
          </cell>
          <cell r="R16">
            <v>1967</v>
          </cell>
          <cell r="S16">
            <v>2113</v>
          </cell>
          <cell r="T16">
            <v>2119</v>
          </cell>
          <cell r="U16">
            <v>2339</v>
          </cell>
          <cell r="V16">
            <v>2237</v>
          </cell>
          <cell r="W16">
            <v>2306</v>
          </cell>
          <cell r="X16">
            <v>2315</v>
          </cell>
          <cell r="Y16">
            <v>2345</v>
          </cell>
          <cell r="Z16">
            <v>2351</v>
          </cell>
          <cell r="AA16">
            <v>2299</v>
          </cell>
          <cell r="AB16">
            <v>2227</v>
          </cell>
          <cell r="AC16">
            <v>2210</v>
          </cell>
          <cell r="AD16">
            <v>2301</v>
          </cell>
          <cell r="AE16">
            <v>2210</v>
          </cell>
          <cell r="AF16">
            <v>2204</v>
          </cell>
          <cell r="AG16">
            <v>2232</v>
          </cell>
          <cell r="AH16">
            <v>2287</v>
          </cell>
          <cell r="AI16">
            <v>68586</v>
          </cell>
          <cell r="AJ16">
            <v>2286.1999999999998</v>
          </cell>
        </row>
        <row r="17">
          <cell r="B17" t="str">
            <v>VBR</v>
          </cell>
          <cell r="C17" t="str">
            <v>VIBORA</v>
          </cell>
          <cell r="D17" t="str">
            <v>E</v>
          </cell>
          <cell r="E17">
            <v>3826</v>
          </cell>
          <cell r="F17">
            <v>3830</v>
          </cell>
          <cell r="G17">
            <v>3760</v>
          </cell>
          <cell r="H17">
            <v>3775</v>
          </cell>
          <cell r="I17">
            <v>3830</v>
          </cell>
          <cell r="J17">
            <v>3845</v>
          </cell>
          <cell r="K17">
            <v>3839</v>
          </cell>
          <cell r="L17">
            <v>3849</v>
          </cell>
          <cell r="M17">
            <v>3798</v>
          </cell>
          <cell r="N17">
            <v>3752</v>
          </cell>
          <cell r="O17">
            <v>3722</v>
          </cell>
          <cell r="P17">
            <v>3730</v>
          </cell>
          <cell r="Q17">
            <v>3722</v>
          </cell>
          <cell r="R17">
            <v>3742</v>
          </cell>
          <cell r="S17">
            <v>3752</v>
          </cell>
          <cell r="T17">
            <v>3742</v>
          </cell>
          <cell r="U17">
            <v>3598</v>
          </cell>
          <cell r="V17">
            <v>3751</v>
          </cell>
          <cell r="W17">
            <v>3332</v>
          </cell>
          <cell r="X17">
            <v>3774</v>
          </cell>
          <cell r="Y17">
            <v>3780</v>
          </cell>
          <cell r="Z17">
            <v>3790</v>
          </cell>
          <cell r="AA17">
            <v>3794</v>
          </cell>
          <cell r="AB17">
            <v>3780</v>
          </cell>
          <cell r="AC17">
            <v>3770</v>
          </cell>
          <cell r="AD17">
            <v>3768</v>
          </cell>
          <cell r="AE17">
            <v>3760</v>
          </cell>
          <cell r="AF17">
            <v>3766</v>
          </cell>
          <cell r="AG17">
            <v>3776</v>
          </cell>
          <cell r="AH17">
            <v>3780</v>
          </cell>
          <cell r="AI17">
            <v>112733</v>
          </cell>
          <cell r="AJ17">
            <v>3757.7666666666669</v>
          </cell>
        </row>
        <row r="18">
          <cell r="B18" t="str">
            <v>YPC</v>
          </cell>
          <cell r="C18" t="str">
            <v>YAPACANI</v>
          </cell>
          <cell r="D18" t="str">
            <v>E</v>
          </cell>
          <cell r="E18">
            <v>290</v>
          </cell>
          <cell r="F18">
            <v>292</v>
          </cell>
          <cell r="G18">
            <v>296</v>
          </cell>
          <cell r="H18">
            <v>293</v>
          </cell>
          <cell r="I18">
            <v>290</v>
          </cell>
          <cell r="J18">
            <v>290</v>
          </cell>
          <cell r="K18">
            <v>287</v>
          </cell>
          <cell r="L18">
            <v>288</v>
          </cell>
          <cell r="M18">
            <v>290</v>
          </cell>
          <cell r="N18">
            <v>287</v>
          </cell>
          <cell r="O18">
            <v>289</v>
          </cell>
          <cell r="P18">
            <v>286</v>
          </cell>
          <cell r="Q18">
            <v>287</v>
          </cell>
          <cell r="R18">
            <v>288</v>
          </cell>
          <cell r="S18">
            <v>289</v>
          </cell>
          <cell r="T18">
            <v>266</v>
          </cell>
          <cell r="U18">
            <v>262</v>
          </cell>
          <cell r="V18">
            <v>250</v>
          </cell>
          <cell r="W18">
            <v>84</v>
          </cell>
          <cell r="X18">
            <v>76</v>
          </cell>
          <cell r="Y18">
            <v>66</v>
          </cell>
          <cell r="Z18">
            <v>47</v>
          </cell>
          <cell r="AA18">
            <v>78</v>
          </cell>
          <cell r="AB18">
            <v>46</v>
          </cell>
          <cell r="AC18">
            <v>75</v>
          </cell>
          <cell r="AD18">
            <v>80</v>
          </cell>
          <cell r="AE18">
            <v>78</v>
          </cell>
          <cell r="AF18">
            <v>80</v>
          </cell>
          <cell r="AG18">
            <v>78</v>
          </cell>
          <cell r="AH18">
            <v>77</v>
          </cell>
          <cell r="AI18">
            <v>5985</v>
          </cell>
          <cell r="AJ18">
            <v>199.5</v>
          </cell>
        </row>
        <row r="19">
          <cell r="B19" t="str">
            <v>TOTAL   NUEVO</v>
          </cell>
          <cell r="E19">
            <v>3660</v>
          </cell>
          <cell r="F19">
            <v>3642</v>
          </cell>
          <cell r="G19">
            <v>3648</v>
          </cell>
          <cell r="H19">
            <v>3554</v>
          </cell>
          <cell r="I19">
            <v>3491</v>
          </cell>
          <cell r="J19">
            <v>3489</v>
          </cell>
          <cell r="K19">
            <v>3723</v>
          </cell>
          <cell r="L19">
            <v>3559</v>
          </cell>
          <cell r="M19">
            <v>3431</v>
          </cell>
          <cell r="N19">
            <v>3374</v>
          </cell>
          <cell r="O19">
            <v>3495</v>
          </cell>
          <cell r="P19">
            <v>3480</v>
          </cell>
          <cell r="Q19">
            <v>3542</v>
          </cell>
          <cell r="R19">
            <v>3186</v>
          </cell>
          <cell r="S19">
            <v>3323</v>
          </cell>
          <cell r="T19">
            <v>3384</v>
          </cell>
          <cell r="U19">
            <v>3685</v>
          </cell>
          <cell r="V19">
            <v>3598</v>
          </cell>
          <cell r="W19">
            <v>3535</v>
          </cell>
          <cell r="X19">
            <v>3642</v>
          </cell>
          <cell r="Y19">
            <v>3697</v>
          </cell>
          <cell r="Z19">
            <v>3714</v>
          </cell>
          <cell r="AA19">
            <v>3678</v>
          </cell>
          <cell r="AB19">
            <v>3563</v>
          </cell>
          <cell r="AC19">
            <v>3573</v>
          </cell>
          <cell r="AD19">
            <v>3686</v>
          </cell>
          <cell r="AE19">
            <v>3583</v>
          </cell>
          <cell r="AF19">
            <v>3591</v>
          </cell>
          <cell r="AG19">
            <v>3611</v>
          </cell>
          <cell r="AH19">
            <v>3686</v>
          </cell>
          <cell r="AI19">
            <v>106823</v>
          </cell>
          <cell r="AJ19">
            <v>3560.7666666666669</v>
          </cell>
        </row>
        <row r="20">
          <cell r="B20" t="str">
            <v>TOTAL   EXISTENTE</v>
          </cell>
          <cell r="E20">
            <v>6213</v>
          </cell>
          <cell r="F20">
            <v>6180</v>
          </cell>
          <cell r="G20">
            <v>6107</v>
          </cell>
          <cell r="H20">
            <v>6183</v>
          </cell>
          <cell r="I20">
            <v>6178</v>
          </cell>
          <cell r="J20">
            <v>6182</v>
          </cell>
          <cell r="K20">
            <v>6165</v>
          </cell>
          <cell r="L20">
            <v>6168</v>
          </cell>
          <cell r="M20">
            <v>6110</v>
          </cell>
          <cell r="N20">
            <v>6090</v>
          </cell>
          <cell r="O20">
            <v>6043</v>
          </cell>
          <cell r="P20">
            <v>6037</v>
          </cell>
          <cell r="Q20">
            <v>6124</v>
          </cell>
          <cell r="R20">
            <v>6073</v>
          </cell>
          <cell r="S20">
            <v>6162</v>
          </cell>
          <cell r="T20">
            <v>6139</v>
          </cell>
          <cell r="U20">
            <v>5950</v>
          </cell>
          <cell r="V20">
            <v>6088</v>
          </cell>
          <cell r="W20">
            <v>5461</v>
          </cell>
          <cell r="X20">
            <v>5994</v>
          </cell>
          <cell r="Y20">
            <v>5954</v>
          </cell>
          <cell r="Z20">
            <v>5915</v>
          </cell>
          <cell r="AA20">
            <v>5977</v>
          </cell>
          <cell r="AB20">
            <v>5863</v>
          </cell>
          <cell r="AC20">
            <v>5861</v>
          </cell>
          <cell r="AD20">
            <v>5892</v>
          </cell>
          <cell r="AE20">
            <v>5852</v>
          </cell>
          <cell r="AF20">
            <v>5763</v>
          </cell>
          <cell r="AG20">
            <v>5895</v>
          </cell>
          <cell r="AH20">
            <v>5876</v>
          </cell>
          <cell r="AI20">
            <v>180495</v>
          </cell>
          <cell r="AJ20">
            <v>6016.5</v>
          </cell>
        </row>
        <row r="21">
          <cell r="B21" t="str">
            <v>TOTAL GENERAL</v>
          </cell>
          <cell r="E21">
            <v>9873</v>
          </cell>
          <cell r="F21">
            <v>9822</v>
          </cell>
          <cell r="G21">
            <v>9755</v>
          </cell>
          <cell r="H21">
            <v>9737</v>
          </cell>
          <cell r="I21">
            <v>9669</v>
          </cell>
          <cell r="J21">
            <v>9671</v>
          </cell>
          <cell r="K21">
            <v>9888</v>
          </cell>
          <cell r="L21">
            <v>9727</v>
          </cell>
          <cell r="M21">
            <v>9541</v>
          </cell>
          <cell r="N21">
            <v>9464</v>
          </cell>
          <cell r="O21">
            <v>9538</v>
          </cell>
          <cell r="P21">
            <v>9517</v>
          </cell>
          <cell r="Q21">
            <v>9666</v>
          </cell>
          <cell r="R21">
            <v>9259</v>
          </cell>
          <cell r="S21">
            <v>9485</v>
          </cell>
          <cell r="T21">
            <v>9523</v>
          </cell>
          <cell r="U21">
            <v>9635</v>
          </cell>
          <cell r="V21">
            <v>9686</v>
          </cell>
          <cell r="W21">
            <v>8996</v>
          </cell>
          <cell r="X21">
            <v>9636</v>
          </cell>
          <cell r="Y21">
            <v>9651</v>
          </cell>
          <cell r="Z21">
            <v>9629</v>
          </cell>
          <cell r="AA21">
            <v>9655</v>
          </cell>
          <cell r="AB21">
            <v>9426</v>
          </cell>
          <cell r="AC21">
            <v>9434</v>
          </cell>
          <cell r="AD21">
            <v>9578</v>
          </cell>
          <cell r="AE21">
            <v>9435</v>
          </cell>
          <cell r="AF21">
            <v>9354</v>
          </cell>
          <cell r="AG21">
            <v>9506</v>
          </cell>
          <cell r="AH21">
            <v>9562</v>
          </cell>
          <cell r="AI21">
            <v>287318</v>
          </cell>
          <cell r="AJ21">
            <v>9577.2666666666664</v>
          </cell>
        </row>
        <row r="22">
          <cell r="B22" t="str">
            <v>GASOLINA  (BBLS)</v>
          </cell>
        </row>
        <row r="23">
          <cell r="B23" t="str">
            <v>RGD</v>
          </cell>
          <cell r="C23" t="str">
            <v>RIO GRANDE</v>
          </cell>
          <cell r="D23" t="str">
            <v>E</v>
          </cell>
          <cell r="E23">
            <v>436</v>
          </cell>
          <cell r="F23">
            <v>475</v>
          </cell>
          <cell r="G23">
            <v>482</v>
          </cell>
          <cell r="H23">
            <v>480</v>
          </cell>
          <cell r="I23">
            <v>485</v>
          </cell>
          <cell r="J23">
            <v>434</v>
          </cell>
          <cell r="K23">
            <v>417</v>
          </cell>
          <cell r="L23">
            <v>345</v>
          </cell>
          <cell r="M23">
            <v>383</v>
          </cell>
          <cell r="N23">
            <v>442</v>
          </cell>
          <cell r="O23">
            <v>409</v>
          </cell>
          <cell r="P23">
            <v>110</v>
          </cell>
          <cell r="Q23">
            <v>537</v>
          </cell>
          <cell r="R23">
            <v>493</v>
          </cell>
          <cell r="S23">
            <v>497</v>
          </cell>
          <cell r="T23">
            <v>488</v>
          </cell>
          <cell r="U23">
            <v>498</v>
          </cell>
          <cell r="V23">
            <v>475</v>
          </cell>
          <cell r="W23">
            <v>245</v>
          </cell>
          <cell r="X23">
            <v>327</v>
          </cell>
          <cell r="Y23">
            <v>405</v>
          </cell>
          <cell r="Z23">
            <v>398</v>
          </cell>
          <cell r="AA23">
            <v>437</v>
          </cell>
          <cell r="AB23">
            <v>459</v>
          </cell>
          <cell r="AC23">
            <v>458</v>
          </cell>
          <cell r="AD23">
            <v>460</v>
          </cell>
          <cell r="AE23">
            <v>455</v>
          </cell>
          <cell r="AF23">
            <v>432</v>
          </cell>
          <cell r="AG23">
            <v>403</v>
          </cell>
          <cell r="AH23">
            <v>410</v>
          </cell>
          <cell r="AI23">
            <v>12775</v>
          </cell>
          <cell r="AJ23">
            <v>425.83333333333331</v>
          </cell>
        </row>
        <row r="24">
          <cell r="B24" t="str">
            <v>RGD</v>
          </cell>
          <cell r="C24" t="str">
            <v>PLANTA</v>
          </cell>
          <cell r="D24" t="str">
            <v>E</v>
          </cell>
          <cell r="E24">
            <v>991</v>
          </cell>
          <cell r="F24">
            <v>1081</v>
          </cell>
          <cell r="G24">
            <v>1099</v>
          </cell>
          <cell r="H24">
            <v>1008</v>
          </cell>
          <cell r="I24">
            <v>1141</v>
          </cell>
          <cell r="J24">
            <v>1022</v>
          </cell>
          <cell r="K24">
            <v>983</v>
          </cell>
          <cell r="L24">
            <v>973</v>
          </cell>
          <cell r="M24">
            <v>905</v>
          </cell>
          <cell r="N24">
            <v>1045</v>
          </cell>
          <cell r="O24">
            <v>967</v>
          </cell>
          <cell r="P24">
            <v>226</v>
          </cell>
          <cell r="Q24">
            <v>1270</v>
          </cell>
          <cell r="R24">
            <v>1168</v>
          </cell>
          <cell r="S24">
            <v>1178</v>
          </cell>
          <cell r="T24">
            <v>1166</v>
          </cell>
          <cell r="U24">
            <v>1184</v>
          </cell>
          <cell r="V24">
            <v>1171</v>
          </cell>
          <cell r="W24">
            <v>742</v>
          </cell>
          <cell r="X24">
            <v>991</v>
          </cell>
          <cell r="Y24">
            <v>1054</v>
          </cell>
          <cell r="Z24">
            <v>1037</v>
          </cell>
          <cell r="AA24">
            <v>1166</v>
          </cell>
          <cell r="AB24">
            <v>1081</v>
          </cell>
          <cell r="AC24">
            <v>1080</v>
          </cell>
          <cell r="AD24">
            <v>1087</v>
          </cell>
          <cell r="AE24">
            <v>1076</v>
          </cell>
          <cell r="AF24">
            <v>1023</v>
          </cell>
          <cell r="AG24">
            <v>956</v>
          </cell>
          <cell r="AH24">
            <v>977</v>
          </cell>
          <cell r="AI24">
            <v>30848</v>
          </cell>
          <cell r="AJ24">
            <v>1028.2666666666667</v>
          </cell>
        </row>
        <row r="25">
          <cell r="B25" t="str">
            <v>SIR</v>
          </cell>
          <cell r="C25" t="str">
            <v>SIRARI</v>
          </cell>
          <cell r="D25" t="str">
            <v>E</v>
          </cell>
          <cell r="E25">
            <v>117</v>
          </cell>
          <cell r="F25">
            <v>113</v>
          </cell>
          <cell r="G25">
            <v>115</v>
          </cell>
          <cell r="H25">
            <v>112</v>
          </cell>
          <cell r="I25">
            <v>115</v>
          </cell>
          <cell r="J25">
            <v>113</v>
          </cell>
          <cell r="K25">
            <v>112</v>
          </cell>
          <cell r="L25">
            <v>110</v>
          </cell>
          <cell r="M25">
            <v>108</v>
          </cell>
          <cell r="N25">
            <v>109</v>
          </cell>
          <cell r="O25">
            <v>106</v>
          </cell>
          <cell r="P25">
            <v>102</v>
          </cell>
          <cell r="Q25">
            <v>105</v>
          </cell>
          <cell r="R25">
            <v>101</v>
          </cell>
          <cell r="S25">
            <v>109</v>
          </cell>
          <cell r="T25">
            <v>90</v>
          </cell>
          <cell r="U25">
            <v>105</v>
          </cell>
          <cell r="V25">
            <v>100</v>
          </cell>
          <cell r="W25">
            <v>88</v>
          </cell>
          <cell r="X25">
            <v>103</v>
          </cell>
          <cell r="Y25">
            <v>95</v>
          </cell>
          <cell r="Z25">
            <v>91</v>
          </cell>
          <cell r="AA25">
            <v>96</v>
          </cell>
          <cell r="AB25">
            <v>96</v>
          </cell>
          <cell r="AC25">
            <v>88</v>
          </cell>
          <cell r="AD25">
            <v>100</v>
          </cell>
          <cell r="AE25">
            <v>108</v>
          </cell>
          <cell r="AF25">
            <v>100</v>
          </cell>
          <cell r="AG25">
            <v>101</v>
          </cell>
          <cell r="AH25">
            <v>90</v>
          </cell>
          <cell r="AI25">
            <v>3098</v>
          </cell>
          <cell r="AJ25">
            <v>103.26666666666667</v>
          </cell>
        </row>
        <row r="26">
          <cell r="B26" t="str">
            <v>VBR</v>
          </cell>
          <cell r="C26" t="str">
            <v>VIBORA</v>
          </cell>
          <cell r="D26" t="str">
            <v>E</v>
          </cell>
          <cell r="E26">
            <v>84</v>
          </cell>
          <cell r="F26">
            <v>81</v>
          </cell>
          <cell r="G26">
            <v>86</v>
          </cell>
          <cell r="H26">
            <v>81</v>
          </cell>
          <cell r="I26">
            <v>83</v>
          </cell>
          <cell r="J26">
            <v>80</v>
          </cell>
          <cell r="K26">
            <v>85</v>
          </cell>
          <cell r="L26">
            <v>87</v>
          </cell>
          <cell r="M26">
            <v>83</v>
          </cell>
          <cell r="N26">
            <v>86</v>
          </cell>
          <cell r="O26">
            <v>84</v>
          </cell>
          <cell r="P26">
            <v>87</v>
          </cell>
          <cell r="Q26">
            <v>85</v>
          </cell>
          <cell r="R26">
            <v>86</v>
          </cell>
          <cell r="S26">
            <v>79</v>
          </cell>
          <cell r="T26">
            <v>84</v>
          </cell>
          <cell r="U26">
            <v>48</v>
          </cell>
          <cell r="V26">
            <v>78</v>
          </cell>
          <cell r="W26">
            <v>75</v>
          </cell>
          <cell r="X26">
            <v>80</v>
          </cell>
          <cell r="Y26">
            <v>82</v>
          </cell>
          <cell r="Z26">
            <v>80</v>
          </cell>
          <cell r="AA26">
            <v>83</v>
          </cell>
          <cell r="AB26">
            <v>82</v>
          </cell>
          <cell r="AC26">
            <v>80</v>
          </cell>
          <cell r="AD26">
            <v>82</v>
          </cell>
          <cell r="AE26">
            <v>82</v>
          </cell>
          <cell r="AF26">
            <v>84</v>
          </cell>
          <cell r="AG26">
            <v>82</v>
          </cell>
          <cell r="AH26">
            <v>86</v>
          </cell>
          <cell r="AI26">
            <v>2445</v>
          </cell>
          <cell r="AJ26">
            <v>81.5</v>
          </cell>
        </row>
        <row r="27">
          <cell r="B27" t="str">
            <v>TOTAL   EXISTENTE</v>
          </cell>
          <cell r="E27">
            <v>637</v>
          </cell>
          <cell r="F27">
            <v>669</v>
          </cell>
          <cell r="G27">
            <v>683</v>
          </cell>
          <cell r="H27">
            <v>673</v>
          </cell>
          <cell r="I27">
            <v>683</v>
          </cell>
          <cell r="J27">
            <v>627</v>
          </cell>
          <cell r="K27">
            <v>614</v>
          </cell>
          <cell r="L27">
            <v>542</v>
          </cell>
          <cell r="M27">
            <v>574</v>
          </cell>
          <cell r="N27">
            <v>637</v>
          </cell>
          <cell r="O27">
            <v>599</v>
          </cell>
          <cell r="P27">
            <v>299</v>
          </cell>
          <cell r="Q27">
            <v>727</v>
          </cell>
          <cell r="R27">
            <v>680</v>
          </cell>
          <cell r="S27">
            <v>685</v>
          </cell>
          <cell r="T27">
            <v>662</v>
          </cell>
          <cell r="U27">
            <v>651</v>
          </cell>
          <cell r="V27">
            <v>653</v>
          </cell>
          <cell r="W27">
            <v>408</v>
          </cell>
          <cell r="X27">
            <v>510</v>
          </cell>
          <cell r="Y27">
            <v>582</v>
          </cell>
          <cell r="Z27">
            <v>569</v>
          </cell>
          <cell r="AA27">
            <v>616</v>
          </cell>
          <cell r="AB27">
            <v>637</v>
          </cell>
          <cell r="AC27">
            <v>626</v>
          </cell>
          <cell r="AD27">
            <v>642</v>
          </cell>
          <cell r="AE27">
            <v>645</v>
          </cell>
          <cell r="AF27">
            <v>616</v>
          </cell>
          <cell r="AG27">
            <v>586</v>
          </cell>
          <cell r="AH27">
            <v>586</v>
          </cell>
          <cell r="AI27">
            <v>18318</v>
          </cell>
          <cell r="AJ27">
            <v>610.6</v>
          </cell>
        </row>
        <row r="29">
          <cell r="B29" t="str">
            <v>G.L.P.  (MC)</v>
          </cell>
        </row>
        <row r="30">
          <cell r="B30" t="str">
            <v>RGD</v>
          </cell>
          <cell r="C30" t="str">
            <v>RIO GRANDE</v>
          </cell>
          <cell r="D30" t="str">
            <v>E</v>
          </cell>
          <cell r="E30">
            <v>118.6</v>
          </cell>
          <cell r="F30">
            <v>131.80000000000001</v>
          </cell>
          <cell r="G30">
            <v>136.1</v>
          </cell>
          <cell r="H30">
            <v>142.19999999999999</v>
          </cell>
          <cell r="I30">
            <v>145.9</v>
          </cell>
          <cell r="J30">
            <v>118.2</v>
          </cell>
          <cell r="K30">
            <v>135.6</v>
          </cell>
          <cell r="L30">
            <v>127</v>
          </cell>
          <cell r="M30">
            <v>120.9</v>
          </cell>
          <cell r="N30">
            <v>138.19999999999999</v>
          </cell>
          <cell r="O30">
            <v>135.30000000000001</v>
          </cell>
          <cell r="P30">
            <v>135.30000000000001</v>
          </cell>
          <cell r="Q30">
            <v>152.80000000000001</v>
          </cell>
          <cell r="R30">
            <v>180.3</v>
          </cell>
          <cell r="S30">
            <v>137.4</v>
          </cell>
          <cell r="T30">
            <v>136.5</v>
          </cell>
          <cell r="U30">
            <v>157.80000000000001</v>
          </cell>
          <cell r="V30">
            <v>135.1</v>
          </cell>
          <cell r="W30">
            <v>135</v>
          </cell>
          <cell r="X30">
            <v>148.5</v>
          </cell>
          <cell r="Y30">
            <v>151.1</v>
          </cell>
          <cell r="Z30">
            <v>139.19999999999999</v>
          </cell>
          <cell r="AA30">
            <v>142.30000000000001</v>
          </cell>
          <cell r="AB30">
            <v>152.5</v>
          </cell>
          <cell r="AC30">
            <v>140.30000000000001</v>
          </cell>
          <cell r="AD30">
            <v>145.30000000000001</v>
          </cell>
          <cell r="AE30">
            <v>138.9</v>
          </cell>
          <cell r="AF30">
            <v>138.9</v>
          </cell>
          <cell r="AG30">
            <v>142.1</v>
          </cell>
          <cell r="AH30">
            <v>145.30000000000001</v>
          </cell>
          <cell r="AI30">
            <v>4204.4000000000005</v>
          </cell>
          <cell r="AJ30">
            <v>140.14666666666668</v>
          </cell>
        </row>
        <row r="31">
          <cell r="B31" t="str">
            <v>RGD</v>
          </cell>
          <cell r="C31" t="str">
            <v>PLANTA</v>
          </cell>
          <cell r="D31" t="str">
            <v>E</v>
          </cell>
          <cell r="E31">
            <v>417.37</v>
          </cell>
          <cell r="F31">
            <v>433.13900000000001</v>
          </cell>
          <cell r="G31">
            <v>444.04399999999998</v>
          </cell>
          <cell r="H31">
            <v>467.39299999999997</v>
          </cell>
          <cell r="I31">
            <v>483.88299999999998</v>
          </cell>
          <cell r="J31">
            <v>443.02600000000001</v>
          </cell>
          <cell r="K31">
            <v>419.48500000000001</v>
          </cell>
          <cell r="L31">
            <v>407.947</v>
          </cell>
          <cell r="M31">
            <v>440.65600000000001</v>
          </cell>
          <cell r="N31">
            <v>487.25599999999997</v>
          </cell>
          <cell r="O31">
            <v>486.31900000000002</v>
          </cell>
          <cell r="P31">
            <v>85.861000000000004</v>
          </cell>
          <cell r="Q31">
            <v>526.18100000000004</v>
          </cell>
          <cell r="R31">
            <v>620.05899999999997</v>
          </cell>
          <cell r="S31">
            <v>551.44200000000001</v>
          </cell>
          <cell r="T31">
            <v>520.08699999999999</v>
          </cell>
          <cell r="U31">
            <v>489.74599999999998</v>
          </cell>
          <cell r="V31">
            <v>519.221</v>
          </cell>
          <cell r="W31">
            <v>319.5</v>
          </cell>
          <cell r="X31">
            <v>476.65300000000002</v>
          </cell>
          <cell r="Y31">
            <v>475.78899999999999</v>
          </cell>
          <cell r="Z31">
            <v>457.77499999999998</v>
          </cell>
          <cell r="AA31">
            <v>516.04899999999998</v>
          </cell>
          <cell r="AB31">
            <v>564.86199999999997</v>
          </cell>
          <cell r="AC31">
            <v>420.18099999999998</v>
          </cell>
          <cell r="AD31">
            <v>475.92700000000002</v>
          </cell>
          <cell r="AE31">
            <v>498.08800000000002</v>
          </cell>
          <cell r="AF31">
            <v>508.54399999999998</v>
          </cell>
          <cell r="AG31">
            <v>469.39</v>
          </cell>
          <cell r="AH31">
            <v>475.42599999999999</v>
          </cell>
          <cell r="AI31">
            <v>13901.298999999999</v>
          </cell>
          <cell r="AJ31">
            <v>463.3766333333333</v>
          </cell>
        </row>
        <row r="32">
          <cell r="B32" t="str">
            <v>PETROLEO / CONDENSADO  ENTREGADO  (BBLS)</v>
          </cell>
        </row>
        <row r="33">
          <cell r="B33" t="str">
            <v>DIAS</v>
          </cell>
          <cell r="E33">
            <v>1</v>
          </cell>
          <cell r="F33">
            <v>2</v>
          </cell>
          <cell r="G33">
            <v>3</v>
          </cell>
          <cell r="H33">
            <v>4</v>
          </cell>
          <cell r="I33">
            <v>5</v>
          </cell>
          <cell r="J33">
            <v>6</v>
          </cell>
          <cell r="K33">
            <v>7</v>
          </cell>
          <cell r="L33">
            <v>8</v>
          </cell>
          <cell r="M33">
            <v>9</v>
          </cell>
          <cell r="N33">
            <v>10</v>
          </cell>
          <cell r="O33">
            <v>11</v>
          </cell>
          <cell r="P33">
            <v>12</v>
          </cell>
          <cell r="Q33">
            <v>13</v>
          </cell>
          <cell r="R33">
            <v>14</v>
          </cell>
          <cell r="S33">
            <v>15</v>
          </cell>
          <cell r="T33">
            <v>16</v>
          </cell>
          <cell r="U33">
            <v>17</v>
          </cell>
          <cell r="V33">
            <v>18</v>
          </cell>
          <cell r="W33">
            <v>19</v>
          </cell>
          <cell r="X33">
            <v>20</v>
          </cell>
          <cell r="Y33">
            <v>21</v>
          </cell>
          <cell r="Z33">
            <v>22</v>
          </cell>
          <cell r="AA33">
            <v>23</v>
          </cell>
          <cell r="AB33">
            <v>24</v>
          </cell>
          <cell r="AC33">
            <v>25</v>
          </cell>
          <cell r="AD33">
            <v>26</v>
          </cell>
          <cell r="AE33">
            <v>27</v>
          </cell>
          <cell r="AF33">
            <v>28</v>
          </cell>
          <cell r="AG33">
            <v>29</v>
          </cell>
          <cell r="AH33">
            <v>30</v>
          </cell>
          <cell r="AI33" t="str">
            <v>TOTAL</v>
          </cell>
          <cell r="AJ33" t="str">
            <v>PROM.</v>
          </cell>
        </row>
        <row r="34">
          <cell r="B34" t="str">
            <v>BQN</v>
          </cell>
          <cell r="C34" t="str">
            <v>BOQUERON</v>
          </cell>
          <cell r="D34" t="str">
            <v>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</row>
        <row r="35">
          <cell r="B35" t="str">
            <v>CAM</v>
          </cell>
          <cell r="C35" t="str">
            <v>CAMIRI</v>
          </cell>
          <cell r="D35" t="str">
            <v>N</v>
          </cell>
          <cell r="E35">
            <v>0</v>
          </cell>
          <cell r="F35">
            <v>735</v>
          </cell>
          <cell r="G35">
            <v>0</v>
          </cell>
          <cell r="H35">
            <v>0</v>
          </cell>
          <cell r="I35">
            <v>0</v>
          </cell>
          <cell r="J35">
            <v>747</v>
          </cell>
          <cell r="K35">
            <v>0</v>
          </cell>
          <cell r="L35">
            <v>497</v>
          </cell>
          <cell r="M35">
            <v>0</v>
          </cell>
          <cell r="N35">
            <v>0</v>
          </cell>
          <cell r="O35">
            <v>637</v>
          </cell>
          <cell r="P35">
            <v>0</v>
          </cell>
          <cell r="Q35">
            <v>0</v>
          </cell>
          <cell r="R35">
            <v>641</v>
          </cell>
          <cell r="S35">
            <v>0</v>
          </cell>
          <cell r="T35">
            <v>504</v>
          </cell>
          <cell r="U35">
            <v>0</v>
          </cell>
          <cell r="V35">
            <v>0</v>
          </cell>
          <cell r="W35">
            <v>812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726</v>
          </cell>
          <cell r="AD35">
            <v>0</v>
          </cell>
          <cell r="AE35">
            <v>0</v>
          </cell>
          <cell r="AF35">
            <v>632</v>
          </cell>
          <cell r="AG35">
            <v>0</v>
          </cell>
          <cell r="AH35">
            <v>0</v>
          </cell>
          <cell r="AI35">
            <v>5931</v>
          </cell>
          <cell r="AJ35">
            <v>197.7</v>
          </cell>
        </row>
        <row r="36">
          <cell r="B36" t="str">
            <v>CCB</v>
          </cell>
          <cell r="C36" t="str">
            <v>CASCABEL</v>
          </cell>
          <cell r="D36" t="str">
            <v>N</v>
          </cell>
          <cell r="E36">
            <v>130</v>
          </cell>
          <cell r="F36">
            <v>129</v>
          </cell>
          <cell r="G36">
            <v>127</v>
          </cell>
          <cell r="H36">
            <v>130</v>
          </cell>
          <cell r="I36">
            <v>129</v>
          </cell>
          <cell r="J36">
            <v>128</v>
          </cell>
          <cell r="K36">
            <v>131</v>
          </cell>
          <cell r="L36">
            <v>129</v>
          </cell>
          <cell r="M36">
            <v>130</v>
          </cell>
          <cell r="N36">
            <v>132</v>
          </cell>
          <cell r="O36">
            <v>125</v>
          </cell>
          <cell r="P36">
            <v>122</v>
          </cell>
          <cell r="Q36">
            <v>121</v>
          </cell>
          <cell r="R36">
            <v>117</v>
          </cell>
          <cell r="S36">
            <v>115</v>
          </cell>
          <cell r="T36">
            <v>116</v>
          </cell>
          <cell r="U36">
            <v>104</v>
          </cell>
          <cell r="V36">
            <v>118</v>
          </cell>
          <cell r="W36">
            <v>116</v>
          </cell>
          <cell r="X36">
            <v>118</v>
          </cell>
          <cell r="Y36">
            <v>118</v>
          </cell>
          <cell r="Z36">
            <v>117</v>
          </cell>
          <cell r="AA36">
            <v>118</v>
          </cell>
          <cell r="AB36">
            <v>118</v>
          </cell>
          <cell r="AC36">
            <v>115</v>
          </cell>
          <cell r="AD36">
            <v>117</v>
          </cell>
          <cell r="AE36">
            <v>116</v>
          </cell>
          <cell r="AF36">
            <v>116</v>
          </cell>
          <cell r="AG36">
            <v>114</v>
          </cell>
          <cell r="AH36">
            <v>118</v>
          </cell>
          <cell r="AI36">
            <v>3634</v>
          </cell>
          <cell r="AJ36">
            <v>121.13333333333334</v>
          </cell>
        </row>
        <row r="37">
          <cell r="B37" t="str">
            <v>CBR</v>
          </cell>
          <cell r="C37" t="str">
            <v>COBRA</v>
          </cell>
          <cell r="D37" t="str">
            <v>N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GRY</v>
          </cell>
          <cell r="C38" t="str">
            <v>GUAIRUY</v>
          </cell>
          <cell r="D38" t="str">
            <v>N</v>
          </cell>
          <cell r="E38">
            <v>0</v>
          </cell>
          <cell r="F38">
            <v>0</v>
          </cell>
          <cell r="G38">
            <v>0</v>
          </cell>
          <cell r="H38">
            <v>796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559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850</v>
          </cell>
          <cell r="AH38">
            <v>0</v>
          </cell>
          <cell r="AI38">
            <v>2205</v>
          </cell>
          <cell r="AJ38">
            <v>73.5</v>
          </cell>
        </row>
        <row r="39">
          <cell r="B39" t="str">
            <v>LPÑ</v>
          </cell>
          <cell r="C39" t="str">
            <v>LA PEÑA</v>
          </cell>
          <cell r="D39" t="str">
            <v>N</v>
          </cell>
          <cell r="E39">
            <v>1016</v>
          </cell>
          <cell r="F39">
            <v>0</v>
          </cell>
          <cell r="G39">
            <v>0</v>
          </cell>
          <cell r="H39">
            <v>303</v>
          </cell>
          <cell r="I39">
            <v>1537</v>
          </cell>
          <cell r="J39">
            <v>518</v>
          </cell>
          <cell r="K39">
            <v>1356</v>
          </cell>
          <cell r="L39">
            <v>282</v>
          </cell>
          <cell r="M39">
            <v>1228</v>
          </cell>
          <cell r="N39">
            <v>371</v>
          </cell>
          <cell r="O39">
            <v>940</v>
          </cell>
          <cell r="P39">
            <v>1510</v>
          </cell>
          <cell r="Q39">
            <v>866</v>
          </cell>
          <cell r="R39">
            <v>717</v>
          </cell>
          <cell r="S39">
            <v>687</v>
          </cell>
          <cell r="T39">
            <v>134</v>
          </cell>
          <cell r="U39">
            <v>1380</v>
          </cell>
          <cell r="V39">
            <v>994</v>
          </cell>
          <cell r="W39">
            <v>650</v>
          </cell>
          <cell r="X39">
            <v>975</v>
          </cell>
          <cell r="Y39">
            <v>576</v>
          </cell>
          <cell r="Z39">
            <v>1051</v>
          </cell>
          <cell r="AA39">
            <v>509</v>
          </cell>
          <cell r="AB39">
            <v>1483</v>
          </cell>
          <cell r="AC39">
            <v>1324</v>
          </cell>
          <cell r="AD39">
            <v>1192</v>
          </cell>
          <cell r="AE39">
            <v>928</v>
          </cell>
          <cell r="AF39">
            <v>588</v>
          </cell>
          <cell r="AG39">
            <v>652</v>
          </cell>
          <cell r="AH39">
            <v>1659</v>
          </cell>
          <cell r="AI39">
            <v>25426</v>
          </cell>
          <cell r="AJ39">
            <v>847.5333333333333</v>
          </cell>
        </row>
        <row r="40">
          <cell r="B40" t="str">
            <v>PTJ</v>
          </cell>
          <cell r="C40" t="str">
            <v xml:space="preserve">PATUJU </v>
          </cell>
          <cell r="D40" t="str">
            <v>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20</v>
          </cell>
          <cell r="S40">
            <v>38</v>
          </cell>
          <cell r="T40">
            <v>0</v>
          </cell>
          <cell r="U40">
            <v>0</v>
          </cell>
          <cell r="V40">
            <v>28</v>
          </cell>
          <cell r="W40">
            <v>0</v>
          </cell>
          <cell r="X40">
            <v>41</v>
          </cell>
          <cell r="Y40">
            <v>201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328</v>
          </cell>
          <cell r="AJ40">
            <v>10.933333333333334</v>
          </cell>
        </row>
        <row r="41">
          <cell r="B41" t="str">
            <v>RGD</v>
          </cell>
          <cell r="C41" t="str">
            <v>RIO GRANDE</v>
          </cell>
          <cell r="D41" t="str">
            <v>E</v>
          </cell>
          <cell r="E41">
            <v>1176</v>
          </cell>
          <cell r="F41">
            <v>1188</v>
          </cell>
          <cell r="G41">
            <v>1193</v>
          </cell>
          <cell r="H41">
            <v>1260</v>
          </cell>
          <cell r="I41">
            <v>1199</v>
          </cell>
          <cell r="J41">
            <v>1130</v>
          </cell>
          <cell r="K41">
            <v>1110</v>
          </cell>
          <cell r="L41">
            <v>1906</v>
          </cell>
          <cell r="M41">
            <v>1074</v>
          </cell>
          <cell r="N41">
            <v>1149</v>
          </cell>
          <cell r="O41">
            <v>1102</v>
          </cell>
          <cell r="P41">
            <v>794</v>
          </cell>
          <cell r="Q41">
            <v>1316</v>
          </cell>
          <cell r="R41">
            <v>1205</v>
          </cell>
          <cell r="S41">
            <v>1279</v>
          </cell>
          <cell r="T41">
            <v>1288</v>
          </cell>
          <cell r="U41">
            <v>1253</v>
          </cell>
          <cell r="V41">
            <v>1232</v>
          </cell>
          <cell r="W41">
            <v>1002</v>
          </cell>
          <cell r="X41">
            <v>1140</v>
          </cell>
          <cell r="Y41">
            <v>1185</v>
          </cell>
          <cell r="Z41">
            <v>1152</v>
          </cell>
          <cell r="AA41">
            <v>1221</v>
          </cell>
          <cell r="AB41">
            <v>1174</v>
          </cell>
          <cell r="AC41">
            <v>1155</v>
          </cell>
          <cell r="AD41">
            <v>1192</v>
          </cell>
          <cell r="AE41">
            <v>1179</v>
          </cell>
          <cell r="AF41">
            <v>1142</v>
          </cell>
          <cell r="AG41">
            <v>1158</v>
          </cell>
          <cell r="AH41">
            <v>1189</v>
          </cell>
          <cell r="AI41">
            <v>35743</v>
          </cell>
          <cell r="AJ41">
            <v>1191.4333333333334</v>
          </cell>
        </row>
        <row r="42">
          <cell r="B42" t="str">
            <v>SIR</v>
          </cell>
          <cell r="C42" t="str">
            <v>SIRARI</v>
          </cell>
          <cell r="D42" t="str">
            <v>E</v>
          </cell>
          <cell r="E42">
            <v>1509</v>
          </cell>
          <cell r="F42">
            <v>1468</v>
          </cell>
          <cell r="G42">
            <v>1816</v>
          </cell>
          <cell r="H42">
            <v>1732</v>
          </cell>
          <cell r="I42">
            <v>2153</v>
          </cell>
          <cell r="J42">
            <v>0</v>
          </cell>
          <cell r="K42">
            <v>1615</v>
          </cell>
          <cell r="L42">
            <v>1709</v>
          </cell>
          <cell r="M42">
            <v>1943</v>
          </cell>
          <cell r="N42">
            <v>1707</v>
          </cell>
          <cell r="O42">
            <v>1442</v>
          </cell>
          <cell r="P42">
            <v>1497</v>
          </cell>
          <cell r="Q42">
            <v>1759</v>
          </cell>
          <cell r="R42">
            <v>0</v>
          </cell>
          <cell r="S42">
            <v>1895</v>
          </cell>
          <cell r="T42">
            <v>1607</v>
          </cell>
          <cell r="U42">
            <v>0</v>
          </cell>
          <cell r="V42">
            <v>1826</v>
          </cell>
          <cell r="W42">
            <v>2576</v>
          </cell>
          <cell r="X42">
            <v>1166</v>
          </cell>
          <cell r="Y42">
            <v>0</v>
          </cell>
          <cell r="Z42">
            <v>2048</v>
          </cell>
          <cell r="AA42">
            <v>1952</v>
          </cell>
          <cell r="AB42">
            <v>1809</v>
          </cell>
          <cell r="AC42">
            <v>1540</v>
          </cell>
          <cell r="AD42">
            <v>0</v>
          </cell>
          <cell r="AE42">
            <v>1637</v>
          </cell>
          <cell r="AF42">
            <v>1428</v>
          </cell>
          <cell r="AG42">
            <v>1395</v>
          </cell>
          <cell r="AH42">
            <v>1645</v>
          </cell>
          <cell r="AI42">
            <v>42874</v>
          </cell>
          <cell r="AJ42">
            <v>1429.1333333333334</v>
          </cell>
        </row>
        <row r="43">
          <cell r="B43" t="str">
            <v>TDY</v>
          </cell>
          <cell r="C43" t="str">
            <v>TUNDY</v>
          </cell>
          <cell r="D43" t="str">
            <v>N</v>
          </cell>
          <cell r="E43">
            <v>2173</v>
          </cell>
          <cell r="F43">
            <v>2415</v>
          </cell>
          <cell r="G43">
            <v>2480</v>
          </cell>
          <cell r="H43">
            <v>3041</v>
          </cell>
          <cell r="I43">
            <v>1789</v>
          </cell>
          <cell r="J43">
            <v>2884</v>
          </cell>
          <cell r="K43">
            <v>2021</v>
          </cell>
          <cell r="L43">
            <v>2530</v>
          </cell>
          <cell r="M43">
            <v>1819</v>
          </cell>
          <cell r="N43">
            <v>2338</v>
          </cell>
          <cell r="O43">
            <v>2209</v>
          </cell>
          <cell r="P43">
            <v>2232</v>
          </cell>
          <cell r="Q43">
            <v>2155</v>
          </cell>
          <cell r="R43">
            <v>2170</v>
          </cell>
          <cell r="S43">
            <v>1999</v>
          </cell>
          <cell r="T43">
            <v>2228</v>
          </cell>
          <cell r="U43">
            <v>2327</v>
          </cell>
          <cell r="V43">
            <v>2198</v>
          </cell>
          <cell r="W43">
            <v>2290</v>
          </cell>
          <cell r="X43">
            <v>2397</v>
          </cell>
          <cell r="Y43">
            <v>2400</v>
          </cell>
          <cell r="Z43">
            <v>2167</v>
          </cell>
          <cell r="AA43">
            <v>2382</v>
          </cell>
          <cell r="AB43">
            <v>2237</v>
          </cell>
          <cell r="AC43">
            <v>2175</v>
          </cell>
          <cell r="AD43">
            <v>2175</v>
          </cell>
          <cell r="AE43">
            <v>2180</v>
          </cell>
          <cell r="AF43">
            <v>2507</v>
          </cell>
          <cell r="AG43">
            <v>2092</v>
          </cell>
          <cell r="AH43">
            <v>2103</v>
          </cell>
          <cell r="AI43">
            <v>68113</v>
          </cell>
          <cell r="AJ43">
            <v>2270.4333333333334</v>
          </cell>
        </row>
        <row r="44">
          <cell r="B44" t="str">
            <v>VBR</v>
          </cell>
          <cell r="C44" t="str">
            <v>VIBORA</v>
          </cell>
          <cell r="D44" t="str">
            <v>E</v>
          </cell>
          <cell r="E44">
            <v>4266</v>
          </cell>
          <cell r="F44">
            <v>3950</v>
          </cell>
          <cell r="G44">
            <v>4130</v>
          </cell>
          <cell r="H44">
            <v>3863</v>
          </cell>
          <cell r="I44">
            <v>3372</v>
          </cell>
          <cell r="J44">
            <v>3879</v>
          </cell>
          <cell r="K44">
            <v>3629</v>
          </cell>
          <cell r="L44">
            <v>3662</v>
          </cell>
          <cell r="M44">
            <v>3832</v>
          </cell>
          <cell r="N44">
            <v>3829</v>
          </cell>
          <cell r="O44">
            <v>3835</v>
          </cell>
          <cell r="P44">
            <v>3842</v>
          </cell>
          <cell r="Q44">
            <v>4883</v>
          </cell>
          <cell r="R44">
            <v>4306</v>
          </cell>
          <cell r="S44">
            <v>3848</v>
          </cell>
          <cell r="T44">
            <v>4258</v>
          </cell>
          <cell r="U44">
            <v>4020</v>
          </cell>
          <cell r="V44">
            <v>3819</v>
          </cell>
          <cell r="W44">
            <v>4761</v>
          </cell>
          <cell r="X44">
            <v>4030</v>
          </cell>
          <cell r="Y44">
            <v>3637</v>
          </cell>
          <cell r="Z44">
            <v>3723</v>
          </cell>
          <cell r="AA44">
            <v>3661</v>
          </cell>
          <cell r="AB44">
            <v>3717</v>
          </cell>
          <cell r="AC44">
            <v>3546</v>
          </cell>
          <cell r="AD44">
            <v>3457</v>
          </cell>
          <cell r="AE44">
            <v>3247</v>
          </cell>
          <cell r="AF44">
            <v>2252</v>
          </cell>
          <cell r="AG44">
            <v>1826</v>
          </cell>
          <cell r="AH44">
            <v>5109</v>
          </cell>
          <cell r="AI44">
            <v>114189</v>
          </cell>
          <cell r="AJ44">
            <v>3806.3</v>
          </cell>
        </row>
        <row r="45">
          <cell r="B45" t="str">
            <v>YPC</v>
          </cell>
          <cell r="C45" t="str">
            <v>YAPACANI</v>
          </cell>
          <cell r="D45" t="str">
            <v>E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1591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1850</v>
          </cell>
          <cell r="S45">
            <v>0</v>
          </cell>
          <cell r="T45">
            <v>0</v>
          </cell>
          <cell r="U45">
            <v>187</v>
          </cell>
          <cell r="V45">
            <v>0</v>
          </cell>
          <cell r="W45">
            <v>0</v>
          </cell>
          <cell r="X45">
            <v>0</v>
          </cell>
          <cell r="Y45">
            <v>1913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2131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7672</v>
          </cell>
          <cell r="AJ45">
            <v>255.73333333333332</v>
          </cell>
        </row>
        <row r="46">
          <cell r="B46" t="str">
            <v>TOTAL   NUEVO</v>
          </cell>
          <cell r="E46">
            <v>3319</v>
          </cell>
          <cell r="F46">
            <v>3279</v>
          </cell>
          <cell r="G46">
            <v>2607</v>
          </cell>
          <cell r="H46">
            <v>4270</v>
          </cell>
          <cell r="I46">
            <v>3455</v>
          </cell>
          <cell r="J46">
            <v>4277</v>
          </cell>
          <cell r="K46">
            <v>3508</v>
          </cell>
          <cell r="L46">
            <v>3438</v>
          </cell>
          <cell r="M46">
            <v>3177</v>
          </cell>
          <cell r="N46">
            <v>2841</v>
          </cell>
          <cell r="O46">
            <v>3911</v>
          </cell>
          <cell r="P46">
            <v>3864</v>
          </cell>
          <cell r="Q46">
            <v>3142</v>
          </cell>
          <cell r="R46">
            <v>3665</v>
          </cell>
          <cell r="S46">
            <v>2839</v>
          </cell>
          <cell r="T46">
            <v>2982</v>
          </cell>
          <cell r="U46">
            <v>3811</v>
          </cell>
          <cell r="V46">
            <v>3338</v>
          </cell>
          <cell r="W46">
            <v>3868</v>
          </cell>
          <cell r="X46">
            <v>3531</v>
          </cell>
          <cell r="Y46">
            <v>3854</v>
          </cell>
          <cell r="Z46">
            <v>3335</v>
          </cell>
          <cell r="AA46">
            <v>3009</v>
          </cell>
          <cell r="AB46">
            <v>3838</v>
          </cell>
          <cell r="AC46">
            <v>4340</v>
          </cell>
          <cell r="AD46">
            <v>3484</v>
          </cell>
          <cell r="AE46">
            <v>3224</v>
          </cell>
          <cell r="AF46">
            <v>3843</v>
          </cell>
          <cell r="AG46">
            <v>3708</v>
          </cell>
          <cell r="AH46">
            <v>3880</v>
          </cell>
          <cell r="AI46">
            <v>105637</v>
          </cell>
          <cell r="AJ46">
            <v>3521.2333333333331</v>
          </cell>
        </row>
        <row r="47">
          <cell r="B47" t="str">
            <v>TOTAL   EXISTENTE</v>
          </cell>
          <cell r="E47">
            <v>6951</v>
          </cell>
          <cell r="F47">
            <v>6606</v>
          </cell>
          <cell r="G47">
            <v>7139</v>
          </cell>
          <cell r="H47">
            <v>6855</v>
          </cell>
          <cell r="I47">
            <v>6724</v>
          </cell>
          <cell r="J47">
            <v>6600</v>
          </cell>
          <cell r="K47">
            <v>6354</v>
          </cell>
          <cell r="L47">
            <v>7277</v>
          </cell>
          <cell r="M47">
            <v>6849</v>
          </cell>
          <cell r="N47">
            <v>6685</v>
          </cell>
          <cell r="O47">
            <v>6379</v>
          </cell>
          <cell r="P47">
            <v>6133</v>
          </cell>
          <cell r="Q47">
            <v>7958</v>
          </cell>
          <cell r="R47">
            <v>7361</v>
          </cell>
          <cell r="S47">
            <v>7022</v>
          </cell>
          <cell r="T47">
            <v>7153</v>
          </cell>
          <cell r="U47">
            <v>5460</v>
          </cell>
          <cell r="V47">
            <v>6877</v>
          </cell>
          <cell r="W47">
            <v>8339</v>
          </cell>
          <cell r="X47">
            <v>6336</v>
          </cell>
          <cell r="Y47">
            <v>6735</v>
          </cell>
          <cell r="Z47">
            <v>6923</v>
          </cell>
          <cell r="AA47">
            <v>6834</v>
          </cell>
          <cell r="AB47">
            <v>6700</v>
          </cell>
          <cell r="AC47">
            <v>6241</v>
          </cell>
          <cell r="AD47">
            <v>6780</v>
          </cell>
          <cell r="AE47">
            <v>6063</v>
          </cell>
          <cell r="AF47">
            <v>4822</v>
          </cell>
          <cell r="AG47">
            <v>4379</v>
          </cell>
          <cell r="AH47">
            <v>7943</v>
          </cell>
          <cell r="AI47">
            <v>200478</v>
          </cell>
          <cell r="AJ47">
            <v>6682.6</v>
          </cell>
        </row>
        <row r="48">
          <cell r="B48" t="str">
            <v>TOTAL GENERAL</v>
          </cell>
          <cell r="E48">
            <v>10270</v>
          </cell>
          <cell r="F48">
            <v>9885</v>
          </cell>
          <cell r="G48">
            <v>9746</v>
          </cell>
          <cell r="H48">
            <v>11125</v>
          </cell>
          <cell r="I48">
            <v>10179</v>
          </cell>
          <cell r="J48">
            <v>10877</v>
          </cell>
          <cell r="K48">
            <v>9862</v>
          </cell>
          <cell r="L48">
            <v>10715</v>
          </cell>
          <cell r="M48">
            <v>10026</v>
          </cell>
          <cell r="N48">
            <v>9526</v>
          </cell>
          <cell r="O48">
            <v>10290</v>
          </cell>
          <cell r="P48">
            <v>9997</v>
          </cell>
          <cell r="Q48">
            <v>11100</v>
          </cell>
          <cell r="R48">
            <v>11026</v>
          </cell>
          <cell r="S48">
            <v>9861</v>
          </cell>
          <cell r="T48">
            <v>10135</v>
          </cell>
          <cell r="U48">
            <v>9271</v>
          </cell>
          <cell r="V48">
            <v>10215</v>
          </cell>
          <cell r="W48">
            <v>12207</v>
          </cell>
          <cell r="X48">
            <v>9867</v>
          </cell>
          <cell r="Y48">
            <v>10589</v>
          </cell>
          <cell r="Z48">
            <v>10258</v>
          </cell>
          <cell r="AA48">
            <v>9843</v>
          </cell>
          <cell r="AB48">
            <v>10538</v>
          </cell>
          <cell r="AC48">
            <v>10581</v>
          </cell>
          <cell r="AD48">
            <v>10264</v>
          </cell>
          <cell r="AE48">
            <v>9287</v>
          </cell>
          <cell r="AF48">
            <v>8665</v>
          </cell>
          <cell r="AG48">
            <v>8087</v>
          </cell>
          <cell r="AH48">
            <v>11823</v>
          </cell>
          <cell r="AI48">
            <v>306115</v>
          </cell>
          <cell r="AJ48">
            <v>10203.833333333334</v>
          </cell>
        </row>
        <row r="49">
          <cell r="B49" t="str">
            <v>AGUA  (BBLS)</v>
          </cell>
        </row>
        <row r="50">
          <cell r="B50" t="str">
            <v>BQN</v>
          </cell>
          <cell r="C50" t="str">
            <v>BOQUERON</v>
          </cell>
          <cell r="D50" t="str">
            <v>N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CAM</v>
          </cell>
          <cell r="C51" t="str">
            <v>CAMIRI</v>
          </cell>
          <cell r="D51" t="str">
            <v>N</v>
          </cell>
          <cell r="E51">
            <v>28</v>
          </cell>
          <cell r="F51">
            <v>66</v>
          </cell>
          <cell r="G51">
            <v>28</v>
          </cell>
          <cell r="H51">
            <v>43</v>
          </cell>
          <cell r="I51">
            <v>29</v>
          </cell>
          <cell r="J51">
            <v>29</v>
          </cell>
          <cell r="K51">
            <v>55</v>
          </cell>
          <cell r="L51">
            <v>60</v>
          </cell>
          <cell r="M51">
            <v>57</v>
          </cell>
          <cell r="N51">
            <v>50</v>
          </cell>
          <cell r="O51">
            <v>50</v>
          </cell>
          <cell r="P51">
            <v>52</v>
          </cell>
          <cell r="Q51">
            <v>54</v>
          </cell>
          <cell r="R51">
            <v>53</v>
          </cell>
          <cell r="S51">
            <v>54</v>
          </cell>
          <cell r="T51">
            <v>54</v>
          </cell>
          <cell r="U51">
            <v>57</v>
          </cell>
          <cell r="V51">
            <v>55</v>
          </cell>
          <cell r="W51">
            <v>53</v>
          </cell>
          <cell r="X51">
            <v>52</v>
          </cell>
          <cell r="Y51">
            <v>50</v>
          </cell>
          <cell r="Z51">
            <v>50</v>
          </cell>
          <cell r="AA51">
            <v>68</v>
          </cell>
          <cell r="AB51">
            <v>66</v>
          </cell>
          <cell r="AC51">
            <v>67</v>
          </cell>
          <cell r="AD51">
            <v>65</v>
          </cell>
          <cell r="AE51">
            <v>41</v>
          </cell>
          <cell r="AF51">
            <v>41</v>
          </cell>
          <cell r="AG51">
            <v>12</v>
          </cell>
          <cell r="AH51">
            <v>43</v>
          </cell>
          <cell r="AI51">
            <v>1482</v>
          </cell>
          <cell r="AJ51">
            <v>49.4</v>
          </cell>
        </row>
        <row r="52">
          <cell r="B52" t="str">
            <v>CCB</v>
          </cell>
          <cell r="C52" t="str">
            <v>CASCABEL</v>
          </cell>
          <cell r="D52" t="str">
            <v>N</v>
          </cell>
          <cell r="E52">
            <v>127</v>
          </cell>
          <cell r="F52">
            <v>130</v>
          </cell>
          <cell r="G52">
            <v>128</v>
          </cell>
          <cell r="H52">
            <v>130</v>
          </cell>
          <cell r="I52">
            <v>128</v>
          </cell>
          <cell r="J52">
            <v>129</v>
          </cell>
          <cell r="K52">
            <v>131</v>
          </cell>
          <cell r="L52">
            <v>127</v>
          </cell>
          <cell r="M52">
            <v>129</v>
          </cell>
          <cell r="N52">
            <v>130</v>
          </cell>
          <cell r="O52">
            <v>128</v>
          </cell>
          <cell r="P52">
            <v>132</v>
          </cell>
          <cell r="Q52">
            <v>130</v>
          </cell>
          <cell r="R52">
            <v>140</v>
          </cell>
          <cell r="S52">
            <v>142</v>
          </cell>
          <cell r="T52">
            <v>140</v>
          </cell>
          <cell r="U52">
            <v>130</v>
          </cell>
          <cell r="V52">
            <v>138</v>
          </cell>
          <cell r="W52">
            <v>140</v>
          </cell>
          <cell r="X52">
            <v>142</v>
          </cell>
          <cell r="Y52">
            <v>142</v>
          </cell>
          <cell r="Z52">
            <v>145</v>
          </cell>
          <cell r="AA52">
            <v>142</v>
          </cell>
          <cell r="AB52">
            <v>140</v>
          </cell>
          <cell r="AC52">
            <v>144</v>
          </cell>
          <cell r="AD52">
            <v>142</v>
          </cell>
          <cell r="AE52">
            <v>145</v>
          </cell>
          <cell r="AF52">
            <v>142</v>
          </cell>
          <cell r="AG52">
            <v>140</v>
          </cell>
          <cell r="AH52">
            <v>143</v>
          </cell>
          <cell r="AI52">
            <v>4076</v>
          </cell>
          <cell r="AJ52">
            <v>135.86666666666667</v>
          </cell>
        </row>
        <row r="53">
          <cell r="B53" t="str">
            <v>CBR</v>
          </cell>
          <cell r="C53" t="str">
            <v>COBRA</v>
          </cell>
          <cell r="D53" t="str">
            <v>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B54" t="str">
            <v>GRY</v>
          </cell>
          <cell r="C54" t="str">
            <v>GUAIRUY</v>
          </cell>
          <cell r="D54" t="str">
            <v>N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B55" t="str">
            <v>LPÑ</v>
          </cell>
          <cell r="C55" t="str">
            <v>LA PEÑA</v>
          </cell>
          <cell r="D55" t="str">
            <v>N</v>
          </cell>
          <cell r="E55">
            <v>318</v>
          </cell>
          <cell r="F55">
            <v>320</v>
          </cell>
          <cell r="G55">
            <v>315</v>
          </cell>
          <cell r="H55">
            <v>362</v>
          </cell>
          <cell r="I55">
            <v>510</v>
          </cell>
          <cell r="J55">
            <v>486</v>
          </cell>
          <cell r="K55">
            <v>494</v>
          </cell>
          <cell r="L55">
            <v>494</v>
          </cell>
          <cell r="M55">
            <v>468</v>
          </cell>
          <cell r="N55">
            <v>460</v>
          </cell>
          <cell r="O55">
            <v>470</v>
          </cell>
          <cell r="P55">
            <v>468</v>
          </cell>
          <cell r="Q55">
            <v>461</v>
          </cell>
          <cell r="R55">
            <v>390</v>
          </cell>
          <cell r="S55">
            <v>370</v>
          </cell>
          <cell r="T55">
            <v>375</v>
          </cell>
          <cell r="U55">
            <v>380</v>
          </cell>
          <cell r="V55">
            <v>375</v>
          </cell>
          <cell r="W55">
            <v>371</v>
          </cell>
          <cell r="X55">
            <v>365</v>
          </cell>
          <cell r="Y55">
            <v>370</v>
          </cell>
          <cell r="Z55">
            <v>366</v>
          </cell>
          <cell r="AA55">
            <v>380</v>
          </cell>
          <cell r="AB55">
            <v>420</v>
          </cell>
          <cell r="AC55">
            <v>400</v>
          </cell>
          <cell r="AD55">
            <v>412</v>
          </cell>
          <cell r="AE55">
            <v>407</v>
          </cell>
          <cell r="AF55">
            <v>405</v>
          </cell>
          <cell r="AG55">
            <v>410</v>
          </cell>
          <cell r="AH55">
            <v>415</v>
          </cell>
          <cell r="AI55">
            <v>12237</v>
          </cell>
          <cell r="AJ55">
            <v>407.9</v>
          </cell>
        </row>
        <row r="56">
          <cell r="B56" t="str">
            <v>PTJ</v>
          </cell>
          <cell r="C56" t="str">
            <v xml:space="preserve">PATUJU </v>
          </cell>
          <cell r="D56" t="str">
            <v>N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35</v>
          </cell>
          <cell r="S56">
            <v>33</v>
          </cell>
          <cell r="T56">
            <v>42</v>
          </cell>
          <cell r="U56">
            <v>22</v>
          </cell>
          <cell r="V56">
            <v>11</v>
          </cell>
          <cell r="W56">
            <v>2</v>
          </cell>
          <cell r="X56">
            <v>3</v>
          </cell>
          <cell r="Y56">
            <v>8</v>
          </cell>
          <cell r="Z56">
            <v>6</v>
          </cell>
          <cell r="AA56">
            <v>5</v>
          </cell>
          <cell r="AB56">
            <v>3</v>
          </cell>
          <cell r="AC56">
            <v>7</v>
          </cell>
          <cell r="AD56">
            <v>6</v>
          </cell>
          <cell r="AE56">
            <v>10</v>
          </cell>
          <cell r="AF56">
            <v>10</v>
          </cell>
          <cell r="AG56">
            <v>12</v>
          </cell>
          <cell r="AH56">
            <v>12</v>
          </cell>
          <cell r="AI56">
            <v>227</v>
          </cell>
          <cell r="AJ56">
            <v>7.5666666666666664</v>
          </cell>
        </row>
        <row r="57">
          <cell r="B57" t="str">
            <v>RGD</v>
          </cell>
          <cell r="C57" t="str">
            <v>RIO GRANDE</v>
          </cell>
          <cell r="D57" t="str">
            <v>E</v>
          </cell>
          <cell r="E57">
            <v>865</v>
          </cell>
          <cell r="F57">
            <v>865</v>
          </cell>
          <cell r="G57">
            <v>865</v>
          </cell>
          <cell r="H57">
            <v>867</v>
          </cell>
          <cell r="I57">
            <v>866</v>
          </cell>
          <cell r="J57">
            <v>865</v>
          </cell>
          <cell r="K57">
            <v>865</v>
          </cell>
          <cell r="L57">
            <v>865</v>
          </cell>
          <cell r="M57">
            <v>863</v>
          </cell>
          <cell r="N57">
            <v>864</v>
          </cell>
          <cell r="O57">
            <v>863</v>
          </cell>
          <cell r="P57">
            <v>865</v>
          </cell>
          <cell r="Q57">
            <v>870</v>
          </cell>
          <cell r="R57">
            <v>868</v>
          </cell>
          <cell r="S57">
            <v>906</v>
          </cell>
          <cell r="T57">
            <v>875</v>
          </cell>
          <cell r="U57">
            <v>870</v>
          </cell>
          <cell r="V57">
            <v>890</v>
          </cell>
          <cell r="W57">
            <v>900</v>
          </cell>
          <cell r="X57">
            <v>920</v>
          </cell>
          <cell r="Y57">
            <v>910</v>
          </cell>
          <cell r="Z57">
            <v>915</v>
          </cell>
          <cell r="AA57">
            <v>930</v>
          </cell>
          <cell r="AB57">
            <v>976</v>
          </cell>
          <cell r="AC57">
            <v>960</v>
          </cell>
          <cell r="AD57">
            <v>972</v>
          </cell>
          <cell r="AE57">
            <v>957</v>
          </cell>
          <cell r="AF57">
            <v>941</v>
          </cell>
          <cell r="AG57">
            <v>847</v>
          </cell>
          <cell r="AH57">
            <v>875</v>
          </cell>
          <cell r="AI57">
            <v>26760</v>
          </cell>
          <cell r="AJ57">
            <v>892</v>
          </cell>
        </row>
        <row r="58">
          <cell r="B58" t="str">
            <v>SIR</v>
          </cell>
          <cell r="C58" t="str">
            <v>SIRARI</v>
          </cell>
          <cell r="D58" t="str">
            <v>E</v>
          </cell>
          <cell r="E58">
            <v>62</v>
          </cell>
          <cell r="F58">
            <v>63</v>
          </cell>
          <cell r="G58">
            <v>66</v>
          </cell>
          <cell r="H58">
            <v>64</v>
          </cell>
          <cell r="I58">
            <v>69</v>
          </cell>
          <cell r="J58">
            <v>59</v>
          </cell>
          <cell r="K58">
            <v>64</v>
          </cell>
          <cell r="L58">
            <v>63</v>
          </cell>
          <cell r="M58">
            <v>66</v>
          </cell>
          <cell r="N58">
            <v>57</v>
          </cell>
          <cell r="O58">
            <v>55</v>
          </cell>
          <cell r="P58">
            <v>62</v>
          </cell>
          <cell r="Q58">
            <v>59</v>
          </cell>
          <cell r="R58">
            <v>61</v>
          </cell>
          <cell r="S58">
            <v>66</v>
          </cell>
          <cell r="T58">
            <v>64</v>
          </cell>
          <cell r="U58">
            <v>55</v>
          </cell>
          <cell r="V58">
            <v>62</v>
          </cell>
          <cell r="W58">
            <v>55</v>
          </cell>
          <cell r="X58">
            <v>64</v>
          </cell>
          <cell r="Y58">
            <v>64</v>
          </cell>
          <cell r="Z58">
            <v>63</v>
          </cell>
          <cell r="AA58">
            <v>66</v>
          </cell>
          <cell r="AB58">
            <v>56</v>
          </cell>
          <cell r="AC58">
            <v>70</v>
          </cell>
          <cell r="AD58">
            <v>53</v>
          </cell>
          <cell r="AE58">
            <v>74</v>
          </cell>
          <cell r="AF58">
            <v>72</v>
          </cell>
          <cell r="AG58">
            <v>59</v>
          </cell>
          <cell r="AH58">
            <v>54</v>
          </cell>
          <cell r="AI58">
            <v>1867</v>
          </cell>
          <cell r="AJ58">
            <v>62.233333333333334</v>
          </cell>
        </row>
        <row r="59">
          <cell r="B59" t="str">
            <v>TDY</v>
          </cell>
          <cell r="C59" t="str">
            <v>TUNDY</v>
          </cell>
          <cell r="D59" t="str">
            <v>N</v>
          </cell>
          <cell r="E59">
            <v>312</v>
          </cell>
          <cell r="F59">
            <v>235</v>
          </cell>
          <cell r="G59">
            <v>113</v>
          </cell>
          <cell r="H59">
            <v>215</v>
          </cell>
          <cell r="I59">
            <v>219</v>
          </cell>
          <cell r="J59">
            <v>210</v>
          </cell>
          <cell r="K59">
            <v>201</v>
          </cell>
          <cell r="L59">
            <v>250</v>
          </cell>
          <cell r="M59">
            <v>230</v>
          </cell>
          <cell r="N59">
            <v>316</v>
          </cell>
          <cell r="O59">
            <v>326</v>
          </cell>
          <cell r="P59">
            <v>317</v>
          </cell>
          <cell r="Q59">
            <v>319</v>
          </cell>
          <cell r="R59">
            <v>319</v>
          </cell>
          <cell r="S59">
            <v>276</v>
          </cell>
          <cell r="T59">
            <v>286</v>
          </cell>
          <cell r="U59">
            <v>320</v>
          </cell>
          <cell r="V59">
            <v>310</v>
          </cell>
          <cell r="W59">
            <v>315</v>
          </cell>
          <cell r="X59">
            <v>330</v>
          </cell>
          <cell r="Y59">
            <v>335</v>
          </cell>
          <cell r="Z59">
            <v>330</v>
          </cell>
          <cell r="AA59">
            <v>234</v>
          </cell>
          <cell r="AB59">
            <v>242</v>
          </cell>
          <cell r="AC59">
            <v>244</v>
          </cell>
          <cell r="AD59">
            <v>248</v>
          </cell>
          <cell r="AE59">
            <v>247</v>
          </cell>
          <cell r="AF59">
            <v>248</v>
          </cell>
          <cell r="AG59">
            <v>295</v>
          </cell>
          <cell r="AH59">
            <v>291</v>
          </cell>
          <cell r="AI59">
            <v>8133</v>
          </cell>
          <cell r="AJ59">
            <v>271.10000000000002</v>
          </cell>
        </row>
        <row r="60">
          <cell r="B60" t="str">
            <v>VBR</v>
          </cell>
          <cell r="C60" t="str">
            <v>VIBORA</v>
          </cell>
          <cell r="D60" t="str">
            <v>E</v>
          </cell>
          <cell r="E60">
            <v>398</v>
          </cell>
          <cell r="F60">
            <v>405</v>
          </cell>
          <cell r="G60">
            <v>410</v>
          </cell>
          <cell r="H60">
            <v>395</v>
          </cell>
          <cell r="I60">
            <v>395</v>
          </cell>
          <cell r="J60">
            <v>408</v>
          </cell>
          <cell r="K60">
            <v>401</v>
          </cell>
          <cell r="L60">
            <v>409</v>
          </cell>
          <cell r="M60">
            <v>398</v>
          </cell>
          <cell r="N60">
            <v>418</v>
          </cell>
          <cell r="O60">
            <v>410</v>
          </cell>
          <cell r="P60">
            <v>420</v>
          </cell>
          <cell r="Q60">
            <v>409</v>
          </cell>
          <cell r="R60">
            <v>409</v>
          </cell>
          <cell r="S60">
            <v>440</v>
          </cell>
          <cell r="T60">
            <v>450</v>
          </cell>
          <cell r="U60">
            <v>439</v>
          </cell>
          <cell r="V60">
            <v>452</v>
          </cell>
          <cell r="W60">
            <v>448</v>
          </cell>
          <cell r="X60">
            <v>455</v>
          </cell>
          <cell r="Y60">
            <v>458</v>
          </cell>
          <cell r="Z60">
            <v>460</v>
          </cell>
          <cell r="AA60">
            <v>450</v>
          </cell>
          <cell r="AB60">
            <v>442</v>
          </cell>
          <cell r="AC60">
            <v>450</v>
          </cell>
          <cell r="AD60">
            <v>460</v>
          </cell>
          <cell r="AE60">
            <v>458</v>
          </cell>
          <cell r="AF60">
            <v>450</v>
          </cell>
          <cell r="AG60">
            <v>452</v>
          </cell>
          <cell r="AH60">
            <v>458</v>
          </cell>
          <cell r="AI60">
            <v>12907</v>
          </cell>
          <cell r="AJ60">
            <v>430.23333333333335</v>
          </cell>
        </row>
        <row r="61">
          <cell r="B61" t="str">
            <v>YPC</v>
          </cell>
          <cell r="C61" t="str">
            <v>YAPACANI</v>
          </cell>
          <cell r="D61" t="str">
            <v>E</v>
          </cell>
          <cell r="E61">
            <v>177</v>
          </cell>
          <cell r="F61">
            <v>175</v>
          </cell>
          <cell r="G61">
            <v>195</v>
          </cell>
          <cell r="H61">
            <v>208</v>
          </cell>
          <cell r="I61">
            <v>197</v>
          </cell>
          <cell r="J61">
            <v>198</v>
          </cell>
          <cell r="K61">
            <v>200</v>
          </cell>
          <cell r="L61">
            <v>198</v>
          </cell>
          <cell r="M61">
            <v>190</v>
          </cell>
          <cell r="N61">
            <v>188</v>
          </cell>
          <cell r="O61">
            <v>195</v>
          </cell>
          <cell r="P61">
            <v>185</v>
          </cell>
          <cell r="Q61">
            <v>203</v>
          </cell>
          <cell r="R61">
            <v>195</v>
          </cell>
          <cell r="S61">
            <v>205</v>
          </cell>
          <cell r="T61">
            <v>195</v>
          </cell>
          <cell r="U61">
            <v>220</v>
          </cell>
          <cell r="V61">
            <v>208</v>
          </cell>
          <cell r="W61">
            <v>84</v>
          </cell>
          <cell r="X61">
            <v>82</v>
          </cell>
          <cell r="Y61">
            <v>80</v>
          </cell>
          <cell r="Z61">
            <v>35</v>
          </cell>
          <cell r="AA61">
            <v>43</v>
          </cell>
          <cell r="AB61">
            <v>35</v>
          </cell>
          <cell r="AC61">
            <v>36</v>
          </cell>
          <cell r="AD61">
            <v>197</v>
          </cell>
          <cell r="AE61">
            <v>113</v>
          </cell>
          <cell r="AF61">
            <v>91</v>
          </cell>
          <cell r="AG61">
            <v>107</v>
          </cell>
          <cell r="AH61">
            <v>102</v>
          </cell>
          <cell r="AI61">
            <v>4537</v>
          </cell>
          <cell r="AJ61">
            <v>151.23333333333332</v>
          </cell>
        </row>
        <row r="62">
          <cell r="B62" t="str">
            <v>TOTAL   NUEVO</v>
          </cell>
          <cell r="E62">
            <v>785</v>
          </cell>
          <cell r="F62">
            <v>751</v>
          </cell>
          <cell r="G62">
            <v>584</v>
          </cell>
          <cell r="H62">
            <v>750</v>
          </cell>
          <cell r="I62">
            <v>886</v>
          </cell>
          <cell r="J62">
            <v>854</v>
          </cell>
          <cell r="K62">
            <v>881</v>
          </cell>
          <cell r="L62">
            <v>931</v>
          </cell>
          <cell r="M62">
            <v>884</v>
          </cell>
          <cell r="N62">
            <v>956</v>
          </cell>
          <cell r="O62">
            <v>974</v>
          </cell>
          <cell r="P62">
            <v>969</v>
          </cell>
          <cell r="Q62">
            <v>964</v>
          </cell>
          <cell r="R62">
            <v>937</v>
          </cell>
          <cell r="S62">
            <v>875</v>
          </cell>
          <cell r="T62">
            <v>897</v>
          </cell>
          <cell r="U62">
            <v>909</v>
          </cell>
          <cell r="V62">
            <v>889</v>
          </cell>
          <cell r="W62">
            <v>881</v>
          </cell>
          <cell r="X62">
            <v>892</v>
          </cell>
          <cell r="Y62">
            <v>905</v>
          </cell>
          <cell r="Z62">
            <v>897</v>
          </cell>
          <cell r="AA62">
            <v>829</v>
          </cell>
          <cell r="AB62">
            <v>871</v>
          </cell>
          <cell r="AC62">
            <v>862</v>
          </cell>
          <cell r="AD62">
            <v>873</v>
          </cell>
          <cell r="AE62">
            <v>850</v>
          </cell>
          <cell r="AF62">
            <v>846</v>
          </cell>
          <cell r="AG62">
            <v>869</v>
          </cell>
          <cell r="AH62">
            <v>904</v>
          </cell>
          <cell r="AI62">
            <v>26155</v>
          </cell>
          <cell r="AJ62">
            <v>871.83333333333337</v>
          </cell>
        </row>
        <row r="63">
          <cell r="B63" t="str">
            <v>TOTAL   EXISTENTE</v>
          </cell>
          <cell r="E63">
            <v>1502</v>
          </cell>
          <cell r="F63">
            <v>1508</v>
          </cell>
          <cell r="G63">
            <v>1536</v>
          </cell>
          <cell r="H63">
            <v>1534</v>
          </cell>
          <cell r="I63">
            <v>1527</v>
          </cell>
          <cell r="J63">
            <v>1530</v>
          </cell>
          <cell r="K63">
            <v>1530</v>
          </cell>
          <cell r="L63">
            <v>1535</v>
          </cell>
          <cell r="M63">
            <v>1517</v>
          </cell>
          <cell r="N63">
            <v>1527</v>
          </cell>
          <cell r="O63">
            <v>1523</v>
          </cell>
          <cell r="P63">
            <v>1532</v>
          </cell>
          <cell r="Q63">
            <v>1541</v>
          </cell>
          <cell r="R63">
            <v>1533</v>
          </cell>
          <cell r="S63">
            <v>1617</v>
          </cell>
          <cell r="T63">
            <v>1584</v>
          </cell>
          <cell r="U63">
            <v>1584</v>
          </cell>
          <cell r="V63">
            <v>1612</v>
          </cell>
          <cell r="W63">
            <v>1487</v>
          </cell>
          <cell r="X63">
            <v>1521</v>
          </cell>
          <cell r="Y63">
            <v>1512</v>
          </cell>
          <cell r="Z63">
            <v>1473</v>
          </cell>
          <cell r="AA63">
            <v>1489</v>
          </cell>
          <cell r="AB63">
            <v>1509</v>
          </cell>
          <cell r="AC63">
            <v>1516</v>
          </cell>
          <cell r="AD63">
            <v>1682</v>
          </cell>
          <cell r="AE63">
            <v>1602</v>
          </cell>
          <cell r="AF63">
            <v>1554</v>
          </cell>
          <cell r="AG63">
            <v>1465</v>
          </cell>
          <cell r="AH63">
            <v>1489</v>
          </cell>
          <cell r="AI63">
            <v>46071</v>
          </cell>
          <cell r="AJ63">
            <v>1535.7</v>
          </cell>
        </row>
        <row r="64">
          <cell r="B64" t="str">
            <v>TOTAL GENERAL</v>
          </cell>
          <cell r="E64">
            <v>2287</v>
          </cell>
          <cell r="F64">
            <v>2259</v>
          </cell>
          <cell r="G64">
            <v>2120</v>
          </cell>
          <cell r="H64">
            <v>2284</v>
          </cell>
          <cell r="I64">
            <v>2413</v>
          </cell>
          <cell r="J64">
            <v>2384</v>
          </cell>
          <cell r="K64">
            <v>2411</v>
          </cell>
          <cell r="L64">
            <v>2466</v>
          </cell>
          <cell r="M64">
            <v>2401</v>
          </cell>
          <cell r="N64">
            <v>2483</v>
          </cell>
          <cell r="O64">
            <v>2497</v>
          </cell>
          <cell r="P64">
            <v>2501</v>
          </cell>
          <cell r="Q64">
            <v>2505</v>
          </cell>
          <cell r="R64">
            <v>2470</v>
          </cell>
          <cell r="S64">
            <v>2492</v>
          </cell>
          <cell r="T64">
            <v>2481</v>
          </cell>
          <cell r="U64">
            <v>2493</v>
          </cell>
          <cell r="V64">
            <v>2501</v>
          </cell>
          <cell r="W64">
            <v>2368</v>
          </cell>
          <cell r="X64">
            <v>2413</v>
          </cell>
          <cell r="Y64">
            <v>2417</v>
          </cell>
          <cell r="Z64">
            <v>2370</v>
          </cell>
          <cell r="AA64">
            <v>2318</v>
          </cell>
          <cell r="AB64">
            <v>2380</v>
          </cell>
          <cell r="AC64">
            <v>2378</v>
          </cell>
          <cell r="AD64">
            <v>2555</v>
          </cell>
          <cell r="AE64">
            <v>2452</v>
          </cell>
          <cell r="AF64">
            <v>2400</v>
          </cell>
          <cell r="AG64">
            <v>2334</v>
          </cell>
          <cell r="AH64">
            <v>2393</v>
          </cell>
          <cell r="AI64">
            <v>72226</v>
          </cell>
          <cell r="AJ64">
            <v>2407.5333333333333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/>
      <sheetData sheetId="45" refreshError="1"/>
      <sheetData sheetId="46" refreshError="1"/>
      <sheetData sheetId="47"/>
      <sheetData sheetId="48" refreshError="1"/>
      <sheetData sheetId="49">
        <row r="8">
          <cell r="E8" t="str">
            <v>DIPLOMADO</v>
          </cell>
        </row>
      </sheetData>
      <sheetData sheetId="50">
        <row r="1">
          <cell r="A1">
            <v>0</v>
          </cell>
        </row>
      </sheetData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-2008 (2)"/>
      <sheetName val="2005-2008"/>
      <sheetName val="2005-2008DGCP"/>
      <sheetName val="2005"/>
      <sheetName val="2006"/>
      <sheetName val="2007"/>
      <sheetName val="2005-2007OEC"/>
      <sheetName val="2005OEC"/>
      <sheetName val="2006OEC"/>
      <sheetName val="2007O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-28"/>
      <sheetName val="GRAF-4"/>
      <sheetName val="a"/>
    </sheetNames>
    <sheetDataSet>
      <sheetData sheetId="0"/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4Q 02"/>
      <sheetName val="DEC01 DB"/>
      <sheetName val="index"/>
      <sheetName val="FIXED ASSETS"/>
      <sheetName val="WP"/>
      <sheetName val="PAE TABLE (WP)"/>
      <sheetName val="PAE TABLE"/>
      <sheetName val="PAE SALDOS ANALYSIS"/>
      <sheetName val="CASH &amp; CASH"/>
      <sheetName val="ACCOUNTS RECEIVABLE"/>
      <sheetName val="INVENTORIES"/>
      <sheetName val="LONG TERM DEBT"/>
      <sheetName val="BS_4Q_02"/>
      <sheetName val="DEC01_DB"/>
      <sheetName val="FIXED_ASSETS"/>
      <sheetName val="PAE_TABLE_(WP)"/>
      <sheetName val="PAE_TABLE"/>
      <sheetName val="PAE_SALDOS_ANALYSIS"/>
      <sheetName val="CASH_&amp;_CASH"/>
      <sheetName val="ACCOUNTS_RECEIVABLE"/>
      <sheetName val="LONG_TERM_DEBT"/>
      <sheetName val="BS_4Q_021"/>
      <sheetName val="DEC01_DB1"/>
      <sheetName val="FIXED_ASSETS1"/>
      <sheetName val="PAE_TABLE_(WP)1"/>
      <sheetName val="PAE_TABLE1"/>
      <sheetName val="PAE_SALDOS_ANALYSIS1"/>
      <sheetName val="CASH_&amp;_CASH1"/>
      <sheetName val="ACCOUNTS_RECEIVABLE1"/>
      <sheetName val="LONG_TERM_DEBT1"/>
      <sheetName val="BS_4Q_022"/>
      <sheetName val="DEC01_DB2"/>
      <sheetName val="FIXED_ASSETS2"/>
      <sheetName val="PAE_TABLE_(WP)2"/>
      <sheetName val="PAE_TABLE2"/>
      <sheetName val="PAE_SALDOS_ANALYSIS2"/>
      <sheetName val="CASH_&amp;_CASH2"/>
      <sheetName val="ACCOUNTS_RECEIVABLE2"/>
      <sheetName val="LONG_TERM_DEBT2"/>
      <sheetName val="BS_4Q_023"/>
      <sheetName val="DEC01_DB3"/>
      <sheetName val="FIXED_ASSETS3"/>
      <sheetName val="PAE_TABLE_(WP)3"/>
      <sheetName val="PAE_TABLE3"/>
      <sheetName val="PAE_SALDOS_ANALYSIS3"/>
      <sheetName val="CASH_&amp;_CASH3"/>
      <sheetName val="ACCOUNTS_RECEIVABLE3"/>
      <sheetName val="LONG_TERM_DEBT3"/>
      <sheetName val="BS_4Q_024"/>
      <sheetName val="DEC01_DB4"/>
      <sheetName val="FIXED_ASSETS4"/>
      <sheetName val="PAE_TABLE_(WP)4"/>
      <sheetName val="PAE_TABLE4"/>
      <sheetName val="PAE_SALDOS_ANALYSIS4"/>
      <sheetName val="CASH_&amp;_CASH4"/>
      <sheetName val="ACCOUNTS_RECEIVABLE4"/>
      <sheetName val="LONG_TERM_DEBT4"/>
      <sheetName val="BS_4Q_025"/>
      <sheetName val="DEC01_DB5"/>
      <sheetName val="FIXED_ASSETS5"/>
      <sheetName val="PAE_TABLE_(WP)5"/>
      <sheetName val="PAE_TABLE5"/>
      <sheetName val="PAE_SALDOS_ANALYSIS5"/>
      <sheetName val="CASH_&amp;_CASH5"/>
      <sheetName val="ACCOUNTS_RECEIVABLE5"/>
      <sheetName val="LONG_TERM_DEBT5"/>
      <sheetName val="Fixed and Variable Expenses"/>
      <sheetName val="Cash_Flow"/>
      <sheetName val="Overview"/>
      <sheetName val="Drop Down"/>
      <sheetName val="Assumptions"/>
      <sheetName val="Forecast(Bs)"/>
      <sheetName val="Forecast($)"/>
      <sheetName val="FX"/>
      <sheetName val="GAAP"/>
      <sheetName val="Deprec."/>
      <sheetName val="Quarter"/>
      <sheetName val="schC"/>
      <sheetName val="BTU's"/>
      <sheetName val="Variance"/>
      <sheetName val="schA"/>
      <sheetName val="SCH B"/>
      <sheetName val="Stat-Energy"/>
      <sheetName val="prog-2011"/>
      <sheetName val="EG"/>
      <sheetName val="C"/>
      <sheetName val="EGLP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SectorReal 01"/>
      <sheetName val="Sector Real 02"/>
      <sheetName val="Sector Externo"/>
      <sheetName val="SectorMonetario"/>
      <sheetName val="Balanza de Pagos"/>
      <sheetName val="SectorFiscal"/>
      <sheetName val="Prog-2011"/>
      <sheetName val="PMF_Inversión"/>
      <sheetName val="Resumen YPFB"/>
      <sheetName val="base 2011-2015"/>
      <sheetName val="Techos (2)"/>
      <sheetName val="volumenes"/>
      <sheetName val="precios"/>
      <sheetName val="Ingresos"/>
      <sheetName val="Distribución (2)"/>
      <sheetName val="Parametos Macro"/>
      <sheetName val="Vol. UPF"/>
      <sheetName val="Precios 61.3"/>
      <sheetName val="Ingr"/>
      <sheetName val="Ingr Trans"/>
      <sheetName val="Distribución"/>
      <sheetName val="Techos"/>
      <sheetName val="Resumen IEHD"/>
      <sheetName val="Expor99-10"/>
      <sheetName val="Conceptos Vul. Fiscal"/>
      <sheetName val="2001-2011(e)(Vul. Fiscal)"/>
      <sheetName val="Gráfico1(IngSPNF)"/>
      <sheetName val="Gráfico2(Gasto SPNF)"/>
      <sheetName val="Gráfico3 (Deuda SPNF)"/>
    </sheetNames>
    <sheetDataSet>
      <sheetData sheetId="0">
        <row r="88">
          <cell r="AH88">
            <v>9.7408391079506718E-2</v>
          </cell>
        </row>
      </sheetData>
      <sheetData sheetId="1"/>
      <sheetData sheetId="2"/>
      <sheetData sheetId="3">
        <row r="7">
          <cell r="AH7">
            <v>6958.3867912200831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listas"/>
      <sheetName val="Entidades"/>
      <sheetName val="Hoja4"/>
    </sheetNames>
    <sheetDataSet>
      <sheetData sheetId="0"/>
      <sheetData sheetId="1"/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MICA"/>
      <sheetName val="DATOS"/>
      <sheetName val="Hoja2"/>
      <sheetName val="eje 2004"/>
      <sheetName val="flc chimoré"/>
    </sheetNames>
    <sheetDataSet>
      <sheetData sheetId="0"/>
      <sheetData sheetId="1">
        <row r="1">
          <cell r="H1">
            <v>158.98755421823435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retroac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E9">
            <v>-278.678559700721</v>
          </cell>
          <cell r="F9">
            <v>-129.63403231952501</v>
          </cell>
          <cell r="G9">
            <v>-101.057465804115</v>
          </cell>
          <cell r="H9">
            <v>-75.0316049408151</v>
          </cell>
          <cell r="I9">
            <v>-296.31365246209998</v>
          </cell>
          <cell r="J9">
            <v>-301.75660147226898</v>
          </cell>
          <cell r="K9">
            <v>-400.77874755859398</v>
          </cell>
          <cell r="L9">
            <v>-133.333118677416</v>
          </cell>
          <cell r="M9">
            <v>33.011604324265001</v>
          </cell>
          <cell r="N9">
            <v>-195.716336024676</v>
          </cell>
          <cell r="O9">
            <v>-255.472336024676</v>
          </cell>
          <cell r="P9">
            <v>-406.154</v>
          </cell>
          <cell r="Q9">
            <v>-419.05648931340198</v>
          </cell>
          <cell r="R9">
            <v>-238.12299428145101</v>
          </cell>
          <cell r="S9">
            <v>-335.45</v>
          </cell>
          <cell r="T9">
            <v>-332.66399999999999</v>
          </cell>
          <cell r="U9">
            <v>-553.05138571476004</v>
          </cell>
          <cell r="V9">
            <v>-666.92100000000005</v>
          </cell>
          <cell r="W9">
            <v>-488.48808473045278</v>
          </cell>
          <cell r="X9">
            <v>-446.42513679050222</v>
          </cell>
          <cell r="Y9">
            <v>-275.83004735901727</v>
          </cell>
          <cell r="Z9">
            <v>-324.25248619112273</v>
          </cell>
          <cell r="AA9">
            <v>46.341130098005237</v>
          </cell>
          <cell r="AB9">
            <v>257.0796083005057</v>
          </cell>
          <cell r="AC9">
            <v>239.35624645471992</v>
          </cell>
          <cell r="AD9">
            <v>281.48938098408917</v>
          </cell>
          <cell r="AE9">
            <v>270.52888482539413</v>
          </cell>
          <cell r="AF9">
            <v>94.898902158400688</v>
          </cell>
          <cell r="AG9">
            <v>-1.665121621113963</v>
          </cell>
          <cell r="AH9">
            <v>-60.223198531448496</v>
          </cell>
        </row>
        <row r="147">
          <cell r="E147">
            <v>4.1999999666586498E-5</v>
          </cell>
          <cell r="F147">
            <v>9.4000002718530595E-5</v>
          </cell>
          <cell r="G147">
            <v>3.48000001395121E-4</v>
          </cell>
          <cell r="H147">
            <v>5.1569999195635301E-3</v>
          </cell>
          <cell r="I147">
            <v>0.58292800188064597</v>
          </cell>
          <cell r="J147">
            <v>1.91608202457428</v>
          </cell>
          <cell r="K147">
            <v>2.0550000667571999</v>
          </cell>
          <cell r="L147">
            <v>2.3501999378204301</v>
          </cell>
          <cell r="M147">
            <v>2.69169998168945</v>
          </cell>
          <cell r="N147">
            <v>3.1726999282836901</v>
          </cell>
          <cell r="O147">
            <v>3.5806000232696502</v>
          </cell>
          <cell r="P147">
            <v>3.90108323097229</v>
          </cell>
          <cell r="Q147">
            <v>4.2652502059936497</v>
          </cell>
          <cell r="R147">
            <v>4.6291666030883798</v>
          </cell>
          <cell r="S147">
            <v>4.8099999427795401</v>
          </cell>
          <cell r="T147">
            <v>5.0900001525878897</v>
          </cell>
          <cell r="U147">
            <v>5.2600002288818404</v>
          </cell>
          <cell r="V147">
            <v>5.4953000000000003</v>
          </cell>
          <cell r="W147">
            <v>5.8035000000000005</v>
          </cell>
          <cell r="X147">
            <v>6.1733000000000002</v>
          </cell>
          <cell r="Y147">
            <v>6.5969000000000007</v>
          </cell>
          <cell r="Z147">
            <v>7.16</v>
          </cell>
          <cell r="AA147">
            <v>7.6492000000000004</v>
          </cell>
          <cell r="AB147">
            <v>7.9263000000000003</v>
          </cell>
          <cell r="AC147">
            <v>8.1528400000000047</v>
          </cell>
          <cell r="AD147">
            <v>8.3071084000000077</v>
          </cell>
          <cell r="AE147">
            <v>8.3903794840000074</v>
          </cell>
          <cell r="AF147">
            <v>8.4744832788400082</v>
          </cell>
          <cell r="AG147">
            <v>8.5594281116284083</v>
          </cell>
          <cell r="AH147">
            <v>8.6452223927446923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1.00000004749745E-3</v>
          </cell>
          <cell r="Q157">
            <v>1.00000004749745E-3</v>
          </cell>
          <cell r="R157">
            <v>1.00000004749745E-3</v>
          </cell>
          <cell r="S157">
            <v>1.00000004749745E-3</v>
          </cell>
          <cell r="T157">
            <v>1.00000004749745E-3</v>
          </cell>
          <cell r="U157">
            <v>1.00000004749745E-3</v>
          </cell>
          <cell r="V157">
            <v>1.00000004749745E-3</v>
          </cell>
          <cell r="W157">
            <v>1.00000004749745E-3</v>
          </cell>
          <cell r="X157">
            <v>1.00000004749745E-3</v>
          </cell>
          <cell r="Y157">
            <v>1.00000004749745E-3</v>
          </cell>
          <cell r="Z157">
            <v>1.00000004749745E-3</v>
          </cell>
          <cell r="AA157">
            <v>1.00000004749745E-3</v>
          </cell>
          <cell r="AB157">
            <v>1.00000004749745E-3</v>
          </cell>
          <cell r="AC157">
            <v>1.00000004749745E-3</v>
          </cell>
          <cell r="AD157">
            <v>1.00000004749745E-3</v>
          </cell>
          <cell r="AE157">
            <v>1.00000004749745E-3</v>
          </cell>
          <cell r="AF157">
            <v>1.00000004749745E-3</v>
          </cell>
          <cell r="AG157">
            <v>1.00000004749745E-3</v>
          </cell>
          <cell r="AH157">
            <v>1.00000004749745E-3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2004"/>
      <sheetName val="IUE PERIODO ABR-MAR"/>
      <sheetName val="Proyección 2006"/>
      <sheetName val="28421"/>
      <sheetName val="Comparación 3058 vs 1689"/>
      <sheetName val="Analisis 1689 vs 3058"/>
      <sheetName val="cuadro 7"/>
      <sheetName val="ANEXO 3_MEMORIA DE CALCULO"/>
      <sheetName val="FORM. PPA-1"/>
      <sheetName val="FORM. PPA-2"/>
      <sheetName val="ANEXO 1"/>
      <sheetName val="ANEXO 2"/>
      <sheetName val="ANEXO 3"/>
      <sheetName val="ANEXO 4 "/>
      <sheetName val="ANEXO 5"/>
      <sheetName val="ANEXO 6"/>
      <sheetName val="ANEXO 7"/>
      <sheetName val="ANEXO 8 "/>
      <sheetName val="ANEXO 9"/>
      <sheetName val="ANEXO 10"/>
      <sheetName val="ANEXO 13"/>
      <sheetName val="ANEXO 14"/>
      <sheetName val="ANEXO 1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Cambeiti"/>
      <sheetName val="Modelo Margarita"/>
      <sheetName val="Modelo Monteagudo"/>
      <sheetName val="Modelo Surubi"/>
      <sheetName val="Modelo SRB Noroeste"/>
      <sheetName val="Modelo SRB Bloque Bajo"/>
      <sheetName val="Modelo Paloma"/>
      <sheetName val="1c"/>
      <sheetName val="1t"/>
      <sheetName val="1m"/>
      <sheetName val="1s"/>
      <sheetName val="1no"/>
      <sheetName val="1b"/>
      <sheetName val="1p"/>
      <sheetName val="2c"/>
      <sheetName val="2t"/>
      <sheetName val="2m"/>
      <sheetName val="2s"/>
      <sheetName val="2no"/>
      <sheetName val="2b"/>
      <sheetName val="2p"/>
      <sheetName val="3c"/>
      <sheetName val="3t"/>
      <sheetName val="3m"/>
      <sheetName val="3s"/>
      <sheetName val="3no"/>
      <sheetName val="3b"/>
      <sheetName val="3p"/>
      <sheetName val="4c"/>
      <sheetName val="4t"/>
      <sheetName val="4m"/>
      <sheetName val="4s"/>
      <sheetName val="4no"/>
      <sheetName val="4b"/>
      <sheetName val="4p"/>
      <sheetName val="5c"/>
      <sheetName val="5t"/>
      <sheetName val="5m"/>
      <sheetName val="5s"/>
      <sheetName val="5no"/>
      <sheetName val="5b"/>
      <sheetName val="5p"/>
      <sheetName val="6c"/>
      <sheetName val="6t"/>
      <sheetName val="6m"/>
      <sheetName val="6s"/>
      <sheetName val="6no"/>
      <sheetName val="6b"/>
      <sheetName val="6p"/>
      <sheetName val="7c"/>
      <sheetName val="7t"/>
      <sheetName val="7m"/>
      <sheetName val="7s"/>
      <sheetName val="7no"/>
      <sheetName val="7b"/>
      <sheetName val="7p"/>
      <sheetName val="8c"/>
      <sheetName val="8t"/>
      <sheetName val="8m"/>
      <sheetName val="8s"/>
      <sheetName val="8no"/>
      <sheetName val="8b"/>
      <sheetName val="8p"/>
      <sheetName val="9c"/>
      <sheetName val="9t"/>
      <sheetName val="9m"/>
      <sheetName val="9s"/>
      <sheetName val="9no"/>
      <sheetName val="9b"/>
      <sheetName val="9p"/>
      <sheetName val="10c"/>
      <sheetName val="10t"/>
      <sheetName val="10m"/>
      <sheetName val="10s"/>
      <sheetName val="10no"/>
      <sheetName val="10b"/>
      <sheetName val="10p"/>
      <sheetName val="11c"/>
      <sheetName val="11t"/>
      <sheetName val="11m"/>
      <sheetName val="11s"/>
      <sheetName val="11no"/>
      <sheetName val="11b"/>
      <sheetName val="11p"/>
      <sheetName val="12c"/>
      <sheetName val="12t"/>
      <sheetName val="12m"/>
      <sheetName val="12s"/>
      <sheetName val="12no"/>
      <sheetName val="12b"/>
      <sheetName val="12p"/>
      <sheetName val="13c"/>
      <sheetName val="13t"/>
      <sheetName val="13m"/>
      <sheetName val="13s"/>
      <sheetName val="13no"/>
      <sheetName val="13b"/>
      <sheetName val="13p"/>
      <sheetName val="14c"/>
      <sheetName val="14t"/>
      <sheetName val="14m"/>
      <sheetName val="14s"/>
      <sheetName val="14no"/>
      <sheetName val="14b"/>
      <sheetName val="14p"/>
      <sheetName val="15c"/>
      <sheetName val="15t"/>
      <sheetName val="15m"/>
      <sheetName val="15s"/>
      <sheetName val="15no"/>
      <sheetName val="15b"/>
      <sheetName val="15p"/>
      <sheetName val="16c"/>
      <sheetName val="16t"/>
      <sheetName val="16m"/>
      <sheetName val="16s"/>
      <sheetName val="16no"/>
      <sheetName val="16b"/>
      <sheetName val="16p"/>
      <sheetName val="17c"/>
      <sheetName val="17t"/>
      <sheetName val="17m"/>
      <sheetName val="17s"/>
      <sheetName val="17no"/>
      <sheetName val="17b"/>
      <sheetName val="17p"/>
      <sheetName val="18c"/>
      <sheetName val="18t"/>
      <sheetName val="18m"/>
      <sheetName val="18s"/>
      <sheetName val="18no"/>
      <sheetName val="18b"/>
      <sheetName val="18p"/>
      <sheetName val="19c"/>
      <sheetName val="19t"/>
      <sheetName val="19m"/>
      <sheetName val="19s"/>
      <sheetName val="19no"/>
      <sheetName val="19b"/>
      <sheetName val="19p"/>
      <sheetName val="20c"/>
      <sheetName val="20t"/>
      <sheetName val="20m"/>
      <sheetName val="20s"/>
      <sheetName val="20no"/>
      <sheetName val="20b"/>
      <sheetName val="20p"/>
      <sheetName val="21c"/>
      <sheetName val="21t"/>
      <sheetName val="21m"/>
      <sheetName val="21s"/>
      <sheetName val="21no"/>
      <sheetName val="21b"/>
      <sheetName val="21p"/>
      <sheetName val="22c"/>
      <sheetName val="22t"/>
      <sheetName val="22m"/>
      <sheetName val="22s"/>
      <sheetName val="22no"/>
      <sheetName val="22b"/>
      <sheetName val="22p"/>
      <sheetName val="23c"/>
      <sheetName val="23t"/>
      <sheetName val="23m"/>
      <sheetName val="23s"/>
      <sheetName val="23no"/>
      <sheetName val="23b"/>
      <sheetName val="23p"/>
      <sheetName val="24c"/>
      <sheetName val="24t"/>
      <sheetName val="24m"/>
      <sheetName val="24s"/>
      <sheetName val="24no"/>
      <sheetName val="24b"/>
      <sheetName val="24p"/>
      <sheetName val="25c"/>
      <sheetName val="25t"/>
      <sheetName val="25m"/>
      <sheetName val="25s"/>
      <sheetName val="25no"/>
      <sheetName val="25b"/>
      <sheetName val="25p"/>
      <sheetName val="26c"/>
      <sheetName val="26t"/>
      <sheetName val="26m"/>
      <sheetName val="26s"/>
      <sheetName val="26no"/>
      <sheetName val="26b"/>
      <sheetName val="26p"/>
      <sheetName val="27c"/>
      <sheetName val="27t"/>
      <sheetName val="27m"/>
      <sheetName val="27s"/>
      <sheetName val="27no"/>
      <sheetName val="27b"/>
      <sheetName val="27p"/>
      <sheetName val="28c"/>
      <sheetName val="28t"/>
      <sheetName val="28m"/>
      <sheetName val="28s"/>
      <sheetName val="28no"/>
      <sheetName val="28b"/>
      <sheetName val="28p"/>
      <sheetName val="29c"/>
      <sheetName val="29t"/>
      <sheetName val="29m"/>
      <sheetName val="29s"/>
      <sheetName val="29no"/>
      <sheetName val="29b"/>
      <sheetName val="29p"/>
      <sheetName val="30c"/>
      <sheetName val="30t"/>
      <sheetName val="30m"/>
      <sheetName val="30s"/>
      <sheetName val="30no"/>
      <sheetName val="30b"/>
      <sheetName val="30p"/>
      <sheetName val="31c"/>
      <sheetName val="31t"/>
      <sheetName val="31m"/>
      <sheetName val="31s"/>
      <sheetName val="31no"/>
      <sheetName val="31b"/>
      <sheetName val="31p"/>
      <sheetName val="Cons"/>
      <sheetName val="#¡REF"/>
      <sheetName val="inte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ex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E19">
            <v>912.4</v>
          </cell>
          <cell r="F19">
            <v>827.7</v>
          </cell>
          <cell r="G19">
            <v>755.1</v>
          </cell>
          <cell r="H19">
            <v>719.5</v>
          </cell>
          <cell r="I19">
            <v>628.4</v>
          </cell>
          <cell r="J19">
            <v>587.5</v>
          </cell>
          <cell r="K19">
            <v>518.70000000000005</v>
          </cell>
          <cell r="L19">
            <v>542.5</v>
          </cell>
          <cell r="M19">
            <v>723.5</v>
          </cell>
          <cell r="N19">
            <v>845.18366397532395</v>
          </cell>
          <cell r="O19">
            <v>817.027663975324</v>
          </cell>
          <cell r="P19">
            <v>637.64599999999996</v>
          </cell>
          <cell r="Q19">
            <v>709.84351068659998</v>
          </cell>
          <cell r="R19">
            <v>997.62700571854896</v>
          </cell>
          <cell r="S19">
            <v>1074.94</v>
          </cell>
          <cell r="T19">
            <v>1132</v>
          </cell>
          <cell r="U19">
            <v>1166.5486142852401</v>
          </cell>
          <cell r="V19">
            <v>1104</v>
          </cell>
          <cell r="W19">
            <v>1051.0910930570471</v>
          </cell>
          <cell r="X19">
            <v>1246.1318632094979</v>
          </cell>
          <cell r="Y19">
            <v>1284.8109526409828</v>
          </cell>
          <cell r="Z19">
            <v>1298.7315138088773</v>
          </cell>
          <cell r="AA19">
            <v>1573.4167117079908</v>
          </cell>
          <cell r="AB19">
            <v>2128.5252743238102</v>
          </cell>
          <cell r="AC19">
            <v>2393.04</v>
          </cell>
          <cell r="AD19">
            <v>2537.6799999999998</v>
          </cell>
          <cell r="AE19">
            <v>2549.0700000000002</v>
          </cell>
          <cell r="AF19">
            <v>2476.5500000000002</v>
          </cell>
          <cell r="AG19">
            <v>2490.5300000000002</v>
          </cell>
          <cell r="AH19">
            <v>2532.1999999999998</v>
          </cell>
        </row>
        <row r="21">
          <cell r="E21">
            <v>109.422175677431</v>
          </cell>
          <cell r="F21">
            <v>78.916660586923797</v>
          </cell>
          <cell r="G21">
            <v>102.51423967094</v>
          </cell>
          <cell r="H21">
            <v>93.786752968593206</v>
          </cell>
          <cell r="I21">
            <v>89.878619590695195</v>
          </cell>
          <cell r="J21">
            <v>118.964413578593</v>
          </cell>
          <cell r="K21">
            <v>134.47220023306701</v>
          </cell>
          <cell r="L21">
            <v>138.800413940429</v>
          </cell>
          <cell r="M21">
            <v>174.671138528885</v>
          </cell>
          <cell r="N21">
            <v>184.80502984003499</v>
          </cell>
          <cell r="O21">
            <v>181.74262672597899</v>
          </cell>
          <cell r="P21">
            <v>174.921129473138</v>
          </cell>
          <cell r="Q21">
            <v>185.59087920115601</v>
          </cell>
          <cell r="R21">
            <v>173.70323932508001</v>
          </cell>
          <cell r="S21">
            <v>166.90959402543999</v>
          </cell>
          <cell r="T21">
            <v>183.230933548629</v>
          </cell>
          <cell r="U21">
            <v>246.58554761607499</v>
          </cell>
          <cell r="V21">
            <v>250.18484684708099</v>
          </cell>
          <cell r="W21">
            <v>259.47703497560099</v>
          </cell>
          <cell r="X21">
            <v>225.17823531718</v>
          </cell>
          <cell r="Y21">
            <v>277.53660014282201</v>
          </cell>
          <cell r="Z21">
            <v>277.10450830442102</v>
          </cell>
          <cell r="AA21">
            <v>326.38077238869101</v>
          </cell>
          <cell r="AB21">
            <v>327.14536745918201</v>
          </cell>
          <cell r="AC21">
            <v>345.0625362858911</v>
          </cell>
          <cell r="AD21">
            <v>315.12761913180918</v>
          </cell>
          <cell r="AE21">
            <v>354.58843096035008</v>
          </cell>
          <cell r="AF21">
            <v>371.13517095210449</v>
          </cell>
          <cell r="AG21">
            <v>424.55825773883691</v>
          </cell>
          <cell r="AH21">
            <v>474.14905055914187</v>
          </cell>
        </row>
        <row r="27">
          <cell r="E27">
            <v>-917.1</v>
          </cell>
          <cell r="F27">
            <v>-554.1</v>
          </cell>
          <cell r="G27">
            <v>-576.70000000000005</v>
          </cell>
          <cell r="H27">
            <v>-488.5</v>
          </cell>
          <cell r="I27">
            <v>-690.9</v>
          </cell>
          <cell r="J27">
            <v>-674</v>
          </cell>
          <cell r="K27">
            <v>-766.3</v>
          </cell>
          <cell r="L27">
            <v>-590.5</v>
          </cell>
          <cell r="M27">
            <v>-619.9</v>
          </cell>
          <cell r="N27">
            <v>-962.7</v>
          </cell>
          <cell r="O27">
            <v>-1009.9</v>
          </cell>
          <cell r="P27">
            <v>-1090.3</v>
          </cell>
          <cell r="Q27">
            <v>-1153.5999999999999</v>
          </cell>
          <cell r="R27">
            <v>-1276.4000000000001</v>
          </cell>
          <cell r="S27">
            <v>-1375.62</v>
          </cell>
          <cell r="T27">
            <v>-1536.3</v>
          </cell>
          <cell r="U27">
            <v>-1850.8</v>
          </cell>
          <cell r="V27">
            <v>-1983</v>
          </cell>
          <cell r="W27">
            <v>-1755.1</v>
          </cell>
          <cell r="X27">
            <v>-1829.7</v>
          </cell>
          <cell r="Y27">
            <v>-1707.7</v>
          </cell>
          <cell r="Z27">
            <v>-1770.1</v>
          </cell>
          <cell r="AA27">
            <v>-1609.46</v>
          </cell>
          <cell r="AB27">
            <v>-1862.93</v>
          </cell>
          <cell r="AC27">
            <v>-2051.6799999999998</v>
          </cell>
          <cell r="AD27">
            <v>-2103.4</v>
          </cell>
          <cell r="AE27">
            <v>-2154.7800000000002</v>
          </cell>
          <cell r="AF27">
            <v>-2219.52</v>
          </cell>
          <cell r="AG27">
            <v>-2287.59</v>
          </cell>
          <cell r="AH27">
            <v>-2357.69</v>
          </cell>
        </row>
        <row r="29">
          <cell r="E29">
            <v>-113.777844346002</v>
          </cell>
          <cell r="F29">
            <v>-100.583374279464</v>
          </cell>
          <cell r="G29">
            <v>-90.985726044749697</v>
          </cell>
          <cell r="H29">
            <v>-99.213062745960997</v>
          </cell>
          <cell r="I29">
            <v>-112.721402877462</v>
          </cell>
          <cell r="J29">
            <v>-140.035696666712</v>
          </cell>
          <cell r="K29">
            <v>-152.827851280711</v>
          </cell>
          <cell r="L29">
            <v>-7.4995596915027898</v>
          </cell>
          <cell r="M29">
            <v>-138.32886996943299</v>
          </cell>
          <cell r="N29">
            <v>-138.29498523574901</v>
          </cell>
          <cell r="O29">
            <v>-177.05739492727099</v>
          </cell>
          <cell r="P29">
            <v>-187.17885847787699</v>
          </cell>
          <cell r="Q29">
            <v>-191.909130286692</v>
          </cell>
          <cell r="R29">
            <v>-174.896774062682</v>
          </cell>
          <cell r="S29">
            <v>-349.41039803999001</v>
          </cell>
          <cell r="T29">
            <v>-371.56908476191802</v>
          </cell>
          <cell r="U29">
            <v>-418.31446153919802</v>
          </cell>
          <cell r="V29">
            <v>-442.14515498397401</v>
          </cell>
          <cell r="W29">
            <v>-449.33296258299299</v>
          </cell>
          <cell r="X29">
            <v>-458.90867874532</v>
          </cell>
          <cell r="Y29">
            <v>-453.18211933959998</v>
          </cell>
          <cell r="Z29">
            <v>-488.74168310182898</v>
          </cell>
          <cell r="AA29">
            <v>-477.80947419334098</v>
          </cell>
          <cell r="AB29">
            <v>-512.74763791191197</v>
          </cell>
          <cell r="AC29">
            <v>-532.3975467219218</v>
          </cell>
          <cell r="AD29">
            <v>-606.10956348537877</v>
          </cell>
          <cell r="AE29">
            <v>-612.61109903312695</v>
          </cell>
          <cell r="AF29">
            <v>-644.32209264819153</v>
          </cell>
          <cell r="AG29">
            <v>-641.57709839396114</v>
          </cell>
          <cell r="AH29">
            <v>-650.12248422133018</v>
          </cell>
        </row>
        <row r="40">
          <cell r="E40">
            <v>-377.930444409649</v>
          </cell>
          <cell r="F40">
            <v>-405.41682701906399</v>
          </cell>
          <cell r="G40">
            <v>-387.46721692306198</v>
          </cell>
          <cell r="H40">
            <v>-420.355389417965</v>
          </cell>
          <cell r="I40">
            <v>-376.31563545009402</v>
          </cell>
          <cell r="J40">
            <v>-275.67042591125602</v>
          </cell>
          <cell r="K40">
            <v>-251.89437265823301</v>
          </cell>
          <cell r="L40">
            <v>-225.81491291843301</v>
          </cell>
          <cell r="M40">
            <v>-208.163385636795</v>
          </cell>
          <cell r="N40">
            <v>-193.132704263769</v>
          </cell>
          <cell r="O40">
            <v>-202.568372403284</v>
          </cell>
          <cell r="P40">
            <v>-188.300004598405</v>
          </cell>
          <cell r="Q40">
            <v>-191.700002386514</v>
          </cell>
          <cell r="R40">
            <v>-184.00000651925799</v>
          </cell>
          <cell r="S40">
            <v>-159.89999389648401</v>
          </cell>
          <cell r="T40">
            <v>-185.30000305175801</v>
          </cell>
          <cell r="U40">
            <v>-205.89999389648401</v>
          </cell>
          <cell r="V40">
            <v>-201.33299255371099</v>
          </cell>
          <cell r="W40">
            <v>-201.04200744628901</v>
          </cell>
          <cell r="X40">
            <v>-202.09700012207</v>
          </cell>
          <cell r="Y40">
            <v>-209.901931762695</v>
          </cell>
          <cell r="Z40">
            <v>-200.88954162597699</v>
          </cell>
          <cell r="AA40">
            <v>-205.34031677246099</v>
          </cell>
          <cell r="AB40">
            <v>-215.05924987793</v>
          </cell>
          <cell r="AC40">
            <v>-229.57768249511699</v>
          </cell>
          <cell r="AD40">
            <v>-249.16294860839801</v>
          </cell>
          <cell r="AE40">
            <v>-270.41903227929203</v>
          </cell>
          <cell r="AF40">
            <v>-293.48847181046699</v>
          </cell>
          <cell r="AG40">
            <v>-318.52596453596402</v>
          </cell>
          <cell r="AH40">
            <v>-345.69940501474798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tables"/>
      <sheetName val="(PE)"/>
      <sheetName val="(PS)"/>
      <sheetName val="Education"/>
      <sheetName val="Phillips"/>
      <sheetName val="XA-residual"/>
      <sheetName val="EGLP PL"/>
      <sheetName val="EG"/>
      <sheetName val="aq"/>
    </sheetNames>
    <sheetDataSet>
      <sheetData sheetId="0">
        <row r="7">
          <cell r="AN7">
            <v>10079.786004663296</v>
          </cell>
          <cell r="AO7">
            <v>0</v>
          </cell>
        </row>
        <row r="8">
          <cell r="AN8">
            <v>51040.954973010907</v>
          </cell>
          <cell r="AO8">
            <v>0</v>
          </cell>
        </row>
        <row r="9">
          <cell r="AN9" t="e">
            <v>#DIV/0!</v>
          </cell>
          <cell r="AO9">
            <v>0</v>
          </cell>
        </row>
        <row r="11">
          <cell r="AN11" t="e">
            <v>#DIV/0!</v>
          </cell>
          <cell r="AO11">
            <v>0</v>
          </cell>
        </row>
        <row r="12">
          <cell r="AN12" t="e">
            <v>#DIV/0!</v>
          </cell>
          <cell r="AO12">
            <v>0</v>
          </cell>
        </row>
        <row r="14">
          <cell r="AN14">
            <v>9.8480932447611691E-2</v>
          </cell>
          <cell r="AO14">
            <v>0</v>
          </cell>
        </row>
        <row r="15">
          <cell r="AN15">
            <v>9.4530000000000003E-2</v>
          </cell>
          <cell r="AO15">
            <v>0</v>
          </cell>
        </row>
        <row r="17">
          <cell r="AN17">
            <v>5.0636943035692825</v>
          </cell>
          <cell r="AO17">
            <v>0</v>
          </cell>
        </row>
        <row r="18">
          <cell r="AN18">
            <v>5.18</v>
          </cell>
          <cell r="AO18">
            <v>0</v>
          </cell>
        </row>
        <row r="19">
          <cell r="AN19" t="e">
            <v>#DIV/0!</v>
          </cell>
          <cell r="AO19">
            <v>0</v>
          </cell>
        </row>
        <row r="20">
          <cell r="AN20">
            <v>6.2660728825863856</v>
          </cell>
          <cell r="AO20">
            <v>0</v>
          </cell>
        </row>
        <row r="21">
          <cell r="AN21">
            <v>2.000000000000024E-2</v>
          </cell>
          <cell r="AO21">
            <v>0</v>
          </cell>
        </row>
        <row r="23">
          <cell r="AN23">
            <v>0.16677591104091127</v>
          </cell>
          <cell r="AO23">
            <v>0</v>
          </cell>
        </row>
        <row r="24">
          <cell r="AN24">
            <v>0.17079460769249949</v>
          </cell>
          <cell r="AO24">
            <v>0</v>
          </cell>
        </row>
        <row r="25">
          <cell r="AN25">
            <v>-4.0186966515882222E-3</v>
          </cell>
          <cell r="AO25">
            <v>0</v>
          </cell>
        </row>
        <row r="26">
          <cell r="AN26">
            <v>-2.1443227098491304E-2</v>
          </cell>
          <cell r="AO26">
            <v>0</v>
          </cell>
        </row>
        <row r="27">
          <cell r="AN27">
            <v>6.3912207379313579E-3</v>
          </cell>
          <cell r="AO27">
            <v>0</v>
          </cell>
        </row>
        <row r="28">
          <cell r="AN28">
            <v>0.21446351872446404</v>
          </cell>
          <cell r="AO28">
            <v>0</v>
          </cell>
        </row>
        <row r="29">
          <cell r="AN29">
            <v>4.4905256110649334E-2</v>
          </cell>
          <cell r="AO29">
            <v>0</v>
          </cell>
        </row>
        <row r="30">
          <cell r="AN30">
            <v>20.37</v>
          </cell>
          <cell r="AO30">
            <v>0</v>
          </cell>
        </row>
        <row r="31">
          <cell r="AN31">
            <v>0.16955826261381471</v>
          </cell>
          <cell r="AO31">
            <v>0</v>
          </cell>
        </row>
        <row r="32">
          <cell r="AN32">
            <v>0.20807229798653268</v>
          </cell>
          <cell r="AO32">
            <v>0</v>
          </cell>
        </row>
        <row r="33">
          <cell r="AN33">
            <v>-1.433793999999999E-2</v>
          </cell>
          <cell r="AO33">
            <v>0</v>
          </cell>
        </row>
        <row r="34">
          <cell r="AN34">
            <v>0.19881769488661769</v>
          </cell>
          <cell r="AO34">
            <v>0</v>
          </cell>
        </row>
        <row r="35">
          <cell r="AN35">
            <v>1.9222206109996542E-2</v>
          </cell>
          <cell r="AO35">
            <v>0</v>
          </cell>
        </row>
        <row r="36">
          <cell r="AN36">
            <v>9.1969268407775147E-3</v>
          </cell>
          <cell r="AO36">
            <v>0</v>
          </cell>
        </row>
        <row r="37">
          <cell r="AN37">
            <v>0.17039856193584363</v>
          </cell>
          <cell r="AO37">
            <v>0</v>
          </cell>
        </row>
        <row r="38">
          <cell r="AN38">
            <v>-0.21315563488661768</v>
          </cell>
          <cell r="AO38">
            <v>0</v>
          </cell>
        </row>
        <row r="39">
          <cell r="AN39">
            <v>-4.747037232761063E-2</v>
          </cell>
          <cell r="AO39">
            <v>0</v>
          </cell>
        </row>
        <row r="40">
          <cell r="AN40">
            <v>-1.8663449330790668E-2</v>
          </cell>
          <cell r="AO40">
            <v>0</v>
          </cell>
        </row>
        <row r="41">
          <cell r="AN41">
            <v>-1.7535948537417662E-2</v>
          </cell>
          <cell r="AO41">
            <v>0</v>
          </cell>
        </row>
        <row r="42">
          <cell r="AN42">
            <v>-1.1275007933730051E-3</v>
          </cell>
          <cell r="AO42">
            <v>0</v>
          </cell>
        </row>
        <row r="43">
          <cell r="AN43">
            <v>-0.14702181322821639</v>
          </cell>
          <cell r="AO43">
            <v>0</v>
          </cell>
        </row>
        <row r="44">
          <cell r="AN44">
            <v>0.22036182107163657</v>
          </cell>
          <cell r="AO44">
            <v>0</v>
          </cell>
        </row>
        <row r="45">
          <cell r="AN45">
            <v>663.29280534026702</v>
          </cell>
          <cell r="AO45">
            <v>0</v>
          </cell>
        </row>
        <row r="46">
          <cell r="AN46">
            <v>3.7098698722794103</v>
          </cell>
          <cell r="AO46">
            <v>0</v>
          </cell>
        </row>
        <row r="48">
          <cell r="AN48">
            <v>0</v>
          </cell>
          <cell r="AO48">
            <v>0</v>
          </cell>
        </row>
        <row r="49">
          <cell r="AN49">
            <v>0</v>
          </cell>
          <cell r="AO49">
            <v>0</v>
          </cell>
        </row>
        <row r="50">
          <cell r="AN50">
            <v>5.5899999999999998E-2</v>
          </cell>
          <cell r="AO50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3">
          <cell r="AO63">
            <v>0</v>
          </cell>
        </row>
        <row r="64">
          <cell r="AO64">
            <v>0</v>
          </cell>
        </row>
        <row r="66">
          <cell r="AO66">
            <v>0</v>
          </cell>
        </row>
        <row r="67">
          <cell r="AO67">
            <v>0</v>
          </cell>
        </row>
        <row r="69">
          <cell r="AO69">
            <v>0</v>
          </cell>
        </row>
        <row r="70">
          <cell r="AO70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5">
          <cell r="AO85">
            <v>0</v>
          </cell>
        </row>
        <row r="91">
          <cell r="AO91">
            <v>0</v>
          </cell>
        </row>
        <row r="92">
          <cell r="AO92">
            <v>0</v>
          </cell>
        </row>
        <row r="93">
          <cell r="AO93">
            <v>0</v>
          </cell>
        </row>
        <row r="94">
          <cell r="AO94">
            <v>0</v>
          </cell>
        </row>
        <row r="95">
          <cell r="AO95">
            <v>0</v>
          </cell>
        </row>
        <row r="96">
          <cell r="AO96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AO99">
            <v>0</v>
          </cell>
        </row>
        <row r="100">
          <cell r="AO100">
            <v>0</v>
          </cell>
        </row>
        <row r="101">
          <cell r="AO101">
            <v>0</v>
          </cell>
        </row>
        <row r="102">
          <cell r="AO102">
            <v>0</v>
          </cell>
        </row>
        <row r="104">
          <cell r="AO104">
            <v>0</v>
          </cell>
        </row>
        <row r="105">
          <cell r="AO105">
            <v>0</v>
          </cell>
        </row>
        <row r="106">
          <cell r="AO106">
            <v>0</v>
          </cell>
        </row>
        <row r="107">
          <cell r="AO107">
            <v>0</v>
          </cell>
        </row>
        <row r="108">
          <cell r="AO108">
            <v>0</v>
          </cell>
        </row>
        <row r="109">
          <cell r="AO109">
            <v>0</v>
          </cell>
        </row>
        <row r="112">
          <cell r="AO112">
            <v>0</v>
          </cell>
        </row>
        <row r="113">
          <cell r="AO113">
            <v>0</v>
          </cell>
        </row>
        <row r="114">
          <cell r="AO114">
            <v>0</v>
          </cell>
        </row>
        <row r="116">
          <cell r="AO116">
            <v>0</v>
          </cell>
        </row>
        <row r="117">
          <cell r="AO117">
            <v>0</v>
          </cell>
        </row>
        <row r="119">
          <cell r="AO119">
            <v>0</v>
          </cell>
        </row>
        <row r="126">
          <cell r="AO126" t="e">
            <v>#DIV/0!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AO130" t="e">
            <v>#DIV/0!</v>
          </cell>
        </row>
        <row r="131">
          <cell r="AO131" t="e">
            <v>#DIV/0!</v>
          </cell>
        </row>
        <row r="132">
          <cell r="AO132" t="e">
            <v>#DIV/0!</v>
          </cell>
        </row>
        <row r="133">
          <cell r="AO133" t="e">
            <v>#DIV/0!</v>
          </cell>
        </row>
        <row r="134">
          <cell r="AO134" t="e">
            <v>#DIV/0!</v>
          </cell>
        </row>
        <row r="135">
          <cell r="AO135" t="e">
            <v>#DIV/0!</v>
          </cell>
        </row>
        <row r="136">
          <cell r="AO136" t="e">
            <v>#DIV/0!</v>
          </cell>
        </row>
        <row r="137">
          <cell r="AO137" t="e">
            <v>#DIV/0!</v>
          </cell>
        </row>
        <row r="138">
          <cell r="AO138" t="e">
            <v>#DIV/0!</v>
          </cell>
        </row>
        <row r="139">
          <cell r="AO139" t="e">
            <v>#DIV/0!</v>
          </cell>
        </row>
        <row r="140">
          <cell r="AO140" t="e">
            <v>#DIV/0!</v>
          </cell>
        </row>
        <row r="141">
          <cell r="AO141" t="e">
            <v>#DIV/0!</v>
          </cell>
        </row>
        <row r="142">
          <cell r="AO142" t="e">
            <v>#DIV/0!</v>
          </cell>
        </row>
        <row r="144">
          <cell r="AO144">
            <v>0</v>
          </cell>
        </row>
        <row r="145">
          <cell r="AO145">
            <v>0</v>
          </cell>
        </row>
        <row r="146">
          <cell r="AO146">
            <v>0</v>
          </cell>
        </row>
        <row r="147">
          <cell r="AO147" t="e">
            <v>#DIV/0!</v>
          </cell>
        </row>
        <row r="148">
          <cell r="AO148">
            <v>0</v>
          </cell>
        </row>
        <row r="150">
          <cell r="AO150" t="e">
            <v>#DIV/0!</v>
          </cell>
        </row>
        <row r="152">
          <cell r="AO152" t="e">
            <v>#DIV/0!</v>
          </cell>
        </row>
        <row r="153">
          <cell r="AO153" t="e">
            <v>#DIV/0!</v>
          </cell>
        </row>
        <row r="154">
          <cell r="AO154" t="e">
            <v>#DIV/0!</v>
          </cell>
        </row>
        <row r="155">
          <cell r="AO155" t="e">
            <v>#DIV/0!</v>
          </cell>
        </row>
        <row r="157">
          <cell r="AO157">
            <v>0</v>
          </cell>
        </row>
        <row r="164">
          <cell r="AO164" t="e">
            <v>#DIV/0!</v>
          </cell>
        </row>
        <row r="165">
          <cell r="AO165" t="e">
            <v>#DIV/0!</v>
          </cell>
        </row>
        <row r="166">
          <cell r="AO166" t="e">
            <v>#DIV/0!</v>
          </cell>
        </row>
        <row r="167">
          <cell r="AO167" t="e">
            <v>#DIV/0!</v>
          </cell>
        </row>
        <row r="168">
          <cell r="AO168" t="e">
            <v>#DIV/0!</v>
          </cell>
        </row>
        <row r="169">
          <cell r="AO169" t="e">
            <v>#DIV/0!</v>
          </cell>
        </row>
        <row r="170">
          <cell r="AO170" t="e">
            <v>#DIV/0!</v>
          </cell>
        </row>
        <row r="171">
          <cell r="AO171" t="e">
            <v>#DIV/0!</v>
          </cell>
        </row>
        <row r="172">
          <cell r="AO172" t="e">
            <v>#DIV/0!</v>
          </cell>
        </row>
        <row r="173">
          <cell r="AO173" t="e">
            <v>#DIV/0!</v>
          </cell>
        </row>
        <row r="174">
          <cell r="AO174" t="e">
            <v>#DIV/0!</v>
          </cell>
        </row>
        <row r="175">
          <cell r="AO175" t="e">
            <v>#DIV/0!</v>
          </cell>
        </row>
        <row r="177">
          <cell r="AO177" t="e">
            <v>#DIV/0!</v>
          </cell>
        </row>
        <row r="179">
          <cell r="AO179" t="e">
            <v>#DIV/0!</v>
          </cell>
        </row>
        <row r="180">
          <cell r="AO180" t="e">
            <v>#DIV/0!</v>
          </cell>
        </row>
        <row r="181">
          <cell r="AO181" t="e">
            <v>#DIV/0!</v>
          </cell>
        </row>
        <row r="183">
          <cell r="AO183">
            <v>0</v>
          </cell>
        </row>
        <row r="190">
          <cell r="AO190" t="e">
            <v>#DIV/0!</v>
          </cell>
        </row>
        <row r="191">
          <cell r="AO191" t="e">
            <v>#DIV/0!</v>
          </cell>
        </row>
        <row r="194">
          <cell r="AO194" t="e">
            <v>#DIV/0!</v>
          </cell>
        </row>
        <row r="195">
          <cell r="AO195" t="e">
            <v>#DIV/0!</v>
          </cell>
        </row>
        <row r="196">
          <cell r="AO196" t="e">
            <v>#DIV/0!</v>
          </cell>
        </row>
        <row r="197">
          <cell r="AO197" t="e">
            <v>#DIV/0!</v>
          </cell>
        </row>
        <row r="198">
          <cell r="AO198" t="e">
            <v>#DIV/0!</v>
          </cell>
        </row>
        <row r="199">
          <cell r="AO199" t="e">
            <v>#DIV/0!</v>
          </cell>
        </row>
        <row r="200">
          <cell r="AO200" t="e">
            <v>#DIV/0!</v>
          </cell>
        </row>
        <row r="201">
          <cell r="AO201" t="e">
            <v>#DIV/0!</v>
          </cell>
        </row>
        <row r="202">
          <cell r="AO202" t="e">
            <v>#DIV/0!</v>
          </cell>
        </row>
        <row r="203">
          <cell r="AO203" t="e">
            <v>#DIV/0!</v>
          </cell>
        </row>
        <row r="204">
          <cell r="AO204" t="e">
            <v>#DIV/0!</v>
          </cell>
        </row>
        <row r="205">
          <cell r="AO205" t="e">
            <v>#DIV/0!</v>
          </cell>
        </row>
        <row r="206">
          <cell r="AO206" t="e">
            <v>#DIV/0!</v>
          </cell>
        </row>
        <row r="208">
          <cell r="AO208">
            <v>0</v>
          </cell>
        </row>
        <row r="214">
          <cell r="AO214">
            <v>0</v>
          </cell>
        </row>
        <row r="215">
          <cell r="AO215">
            <v>0</v>
          </cell>
        </row>
        <row r="216">
          <cell r="AO216">
            <v>0</v>
          </cell>
        </row>
        <row r="217">
          <cell r="AO217">
            <v>0</v>
          </cell>
        </row>
        <row r="218">
          <cell r="AO218">
            <v>0</v>
          </cell>
        </row>
        <row r="220">
          <cell r="AO220">
            <v>0</v>
          </cell>
        </row>
        <row r="221">
          <cell r="AO221">
            <v>0</v>
          </cell>
        </row>
        <row r="222">
          <cell r="AO222">
            <v>0</v>
          </cell>
        </row>
        <row r="223">
          <cell r="AO223">
            <v>0</v>
          </cell>
        </row>
        <row r="224">
          <cell r="AO224">
            <v>0</v>
          </cell>
        </row>
        <row r="225">
          <cell r="AO225">
            <v>0</v>
          </cell>
        </row>
        <row r="237">
          <cell r="AO237">
            <v>0</v>
          </cell>
        </row>
        <row r="241">
          <cell r="AO241">
            <v>0</v>
          </cell>
        </row>
        <row r="242">
          <cell r="AO242">
            <v>0</v>
          </cell>
        </row>
        <row r="243">
          <cell r="AO243">
            <v>0</v>
          </cell>
        </row>
        <row r="244">
          <cell r="AO244">
            <v>0</v>
          </cell>
        </row>
        <row r="245">
          <cell r="AO245">
            <v>0</v>
          </cell>
        </row>
        <row r="247">
          <cell r="AO247">
            <v>0</v>
          </cell>
        </row>
        <row r="249">
          <cell r="AO249">
            <v>0</v>
          </cell>
        </row>
        <row r="250">
          <cell r="AO250">
            <v>0</v>
          </cell>
        </row>
        <row r="251">
          <cell r="AO251">
            <v>0</v>
          </cell>
        </row>
        <row r="253">
          <cell r="AO253">
            <v>0</v>
          </cell>
        </row>
        <row r="254">
          <cell r="AO254">
            <v>0</v>
          </cell>
        </row>
        <row r="261">
          <cell r="AO261">
            <v>0</v>
          </cell>
        </row>
        <row r="265">
          <cell r="AO265">
            <v>0</v>
          </cell>
        </row>
        <row r="266">
          <cell r="AO266">
            <v>0</v>
          </cell>
        </row>
        <row r="267">
          <cell r="AO267">
            <v>0</v>
          </cell>
        </row>
        <row r="268">
          <cell r="AO268">
            <v>0</v>
          </cell>
        </row>
        <row r="269">
          <cell r="AO269">
            <v>0</v>
          </cell>
        </row>
        <row r="271">
          <cell r="AO271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7">
          <cell r="AO277">
            <v>0</v>
          </cell>
        </row>
        <row r="278">
          <cell r="AO278">
            <v>0</v>
          </cell>
        </row>
        <row r="290">
          <cell r="AO290">
            <v>0</v>
          </cell>
        </row>
        <row r="294">
          <cell r="AO294">
            <v>0</v>
          </cell>
        </row>
        <row r="295">
          <cell r="AO295">
            <v>0</v>
          </cell>
        </row>
        <row r="296">
          <cell r="AO296">
            <v>0</v>
          </cell>
        </row>
        <row r="297">
          <cell r="AO297">
            <v>0</v>
          </cell>
        </row>
        <row r="298">
          <cell r="AO298">
            <v>0</v>
          </cell>
        </row>
        <row r="300">
          <cell r="AO300">
            <v>0</v>
          </cell>
        </row>
        <row r="302">
          <cell r="AO302">
            <v>0</v>
          </cell>
        </row>
        <row r="303">
          <cell r="AO303">
            <v>0</v>
          </cell>
        </row>
        <row r="304">
          <cell r="AO304">
            <v>0</v>
          </cell>
        </row>
        <row r="306">
          <cell r="AO306">
            <v>0</v>
          </cell>
        </row>
        <row r="307">
          <cell r="AO307">
            <v>0</v>
          </cell>
        </row>
        <row r="314">
          <cell r="AO314">
            <v>0</v>
          </cell>
        </row>
        <row r="318">
          <cell r="AO318">
            <v>0</v>
          </cell>
        </row>
        <row r="319">
          <cell r="AO319">
            <v>0</v>
          </cell>
        </row>
        <row r="320">
          <cell r="AO320">
            <v>0</v>
          </cell>
        </row>
        <row r="321">
          <cell r="AO321">
            <v>0</v>
          </cell>
        </row>
        <row r="322">
          <cell r="AO322">
            <v>0</v>
          </cell>
        </row>
        <row r="324">
          <cell r="AO324">
            <v>0</v>
          </cell>
        </row>
        <row r="326">
          <cell r="AO326">
            <v>0</v>
          </cell>
        </row>
        <row r="327">
          <cell r="AO327">
            <v>0</v>
          </cell>
        </row>
        <row r="328">
          <cell r="AO328">
            <v>0</v>
          </cell>
        </row>
        <row r="330">
          <cell r="AO330">
            <v>0</v>
          </cell>
        </row>
        <row r="331">
          <cell r="AO331">
            <v>0</v>
          </cell>
        </row>
        <row r="343">
          <cell r="AO343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AO349">
            <v>0</v>
          </cell>
        </row>
        <row r="350">
          <cell r="AO350">
            <v>0</v>
          </cell>
        </row>
        <row r="351">
          <cell r="AO351">
            <v>0</v>
          </cell>
        </row>
        <row r="353">
          <cell r="AO353">
            <v>0</v>
          </cell>
        </row>
        <row r="355">
          <cell r="AO355">
            <v>0</v>
          </cell>
        </row>
        <row r="356">
          <cell r="AO356">
            <v>0</v>
          </cell>
        </row>
        <row r="357">
          <cell r="AO357">
            <v>0</v>
          </cell>
        </row>
        <row r="359">
          <cell r="AO359">
            <v>0</v>
          </cell>
        </row>
        <row r="360">
          <cell r="AO360">
            <v>0</v>
          </cell>
        </row>
        <row r="367">
          <cell r="AO367">
            <v>0</v>
          </cell>
        </row>
        <row r="371">
          <cell r="AO371">
            <v>0</v>
          </cell>
        </row>
        <row r="372">
          <cell r="AO372">
            <v>0</v>
          </cell>
        </row>
        <row r="373">
          <cell r="AO373">
            <v>0</v>
          </cell>
        </row>
        <row r="374">
          <cell r="AO374">
            <v>0</v>
          </cell>
        </row>
        <row r="375">
          <cell r="AO375">
            <v>0</v>
          </cell>
        </row>
        <row r="377">
          <cell r="AO377">
            <v>0</v>
          </cell>
        </row>
        <row r="379">
          <cell r="AO379">
            <v>0</v>
          </cell>
        </row>
        <row r="380">
          <cell r="AO380">
            <v>0</v>
          </cell>
        </row>
        <row r="381">
          <cell r="AO381">
            <v>0</v>
          </cell>
        </row>
        <row r="383">
          <cell r="AO383">
            <v>0</v>
          </cell>
        </row>
        <row r="384">
          <cell r="AO384">
            <v>0</v>
          </cell>
        </row>
        <row r="396">
          <cell r="AO396">
            <v>0</v>
          </cell>
        </row>
        <row r="400">
          <cell r="AO400">
            <v>0</v>
          </cell>
        </row>
        <row r="401">
          <cell r="AO401">
            <v>0</v>
          </cell>
        </row>
        <row r="402">
          <cell r="AO402">
            <v>0</v>
          </cell>
        </row>
        <row r="403">
          <cell r="AO403">
            <v>0</v>
          </cell>
        </row>
        <row r="404">
          <cell r="AO404">
            <v>0</v>
          </cell>
        </row>
        <row r="406">
          <cell r="AO406">
            <v>0</v>
          </cell>
        </row>
        <row r="408">
          <cell r="AO408">
            <v>0</v>
          </cell>
        </row>
        <row r="409">
          <cell r="AO409">
            <v>0</v>
          </cell>
        </row>
        <row r="410">
          <cell r="AO410">
            <v>0</v>
          </cell>
        </row>
        <row r="412">
          <cell r="AO412">
            <v>0</v>
          </cell>
        </row>
        <row r="413">
          <cell r="AO413">
            <v>0</v>
          </cell>
        </row>
        <row r="542">
          <cell r="AO542" t="e">
            <v>#DIV/0!</v>
          </cell>
        </row>
        <row r="543">
          <cell r="AO543" t="e">
            <v>#DIV/0!</v>
          </cell>
        </row>
        <row r="544">
          <cell r="AO544" t="e">
            <v>#DIV/0!</v>
          </cell>
        </row>
        <row r="550">
          <cell r="AO550">
            <v>0.49999999999999967</v>
          </cell>
        </row>
        <row r="551">
          <cell r="AO551">
            <v>0.33333333333333331</v>
          </cell>
        </row>
        <row r="552">
          <cell r="AO552">
            <v>0.16666666666666699</v>
          </cell>
        </row>
        <row r="553">
          <cell r="AO553">
            <v>3.5000000000000003E-2</v>
          </cell>
        </row>
        <row r="555">
          <cell r="AO555">
            <v>0.72399999999999998</v>
          </cell>
        </row>
        <row r="557">
          <cell r="AO557">
            <v>-1.0570324714275585E-3</v>
          </cell>
        </row>
        <row r="560">
          <cell r="AO560">
            <v>0</v>
          </cell>
        </row>
        <row r="561">
          <cell r="AO561">
            <v>0</v>
          </cell>
        </row>
        <row r="562">
          <cell r="AO562">
            <v>0</v>
          </cell>
        </row>
        <row r="563">
          <cell r="AO563">
            <v>0</v>
          </cell>
        </row>
        <row r="564">
          <cell r="AO564">
            <v>0</v>
          </cell>
        </row>
        <row r="566">
          <cell r="AO566">
            <v>0</v>
          </cell>
        </row>
        <row r="567">
          <cell r="AO567">
            <v>0</v>
          </cell>
        </row>
        <row r="568">
          <cell r="AO568">
            <v>0</v>
          </cell>
        </row>
        <row r="569">
          <cell r="AO569">
            <v>0</v>
          </cell>
        </row>
        <row r="570">
          <cell r="AO570">
            <v>0</v>
          </cell>
        </row>
        <row r="571">
          <cell r="AO571">
            <v>0</v>
          </cell>
        </row>
        <row r="573">
          <cell r="AO573">
            <v>0</v>
          </cell>
        </row>
        <row r="574">
          <cell r="AO574">
            <v>0</v>
          </cell>
        </row>
        <row r="576">
          <cell r="AO576">
            <v>-1</v>
          </cell>
        </row>
        <row r="577">
          <cell r="AO577">
            <v>0</v>
          </cell>
        </row>
        <row r="580">
          <cell r="AO580" t="e">
            <v>#DIV/0!</v>
          </cell>
        </row>
        <row r="581">
          <cell r="AO581" t="e">
            <v>#DIV/0!</v>
          </cell>
        </row>
        <row r="582">
          <cell r="AO582">
            <v>-2.2196962354843645E-2</v>
          </cell>
        </row>
        <row r="583">
          <cell r="AO583" t="e">
            <v>#DIV/0!</v>
          </cell>
        </row>
        <row r="584">
          <cell r="AO584" t="e">
            <v>#DIV/0!</v>
          </cell>
        </row>
        <row r="585">
          <cell r="AO585" t="e">
            <v>#DIV/0!</v>
          </cell>
        </row>
        <row r="586">
          <cell r="AO586" t="e">
            <v>#DIV/0!</v>
          </cell>
        </row>
        <row r="593">
          <cell r="AO593">
            <v>0</v>
          </cell>
        </row>
        <row r="594">
          <cell r="AO594">
            <v>0</v>
          </cell>
        </row>
        <row r="595">
          <cell r="AO595">
            <v>0</v>
          </cell>
        </row>
        <row r="596">
          <cell r="AO596">
            <v>0</v>
          </cell>
        </row>
        <row r="597">
          <cell r="AO597">
            <v>0</v>
          </cell>
        </row>
        <row r="601">
          <cell r="AO601">
            <v>0</v>
          </cell>
        </row>
        <row r="602">
          <cell r="AO602">
            <v>0</v>
          </cell>
        </row>
        <row r="603">
          <cell r="AO603">
            <v>0</v>
          </cell>
        </row>
        <row r="605">
          <cell r="AO605">
            <v>0</v>
          </cell>
        </row>
        <row r="606">
          <cell r="AO606">
            <v>0</v>
          </cell>
        </row>
        <row r="609">
          <cell r="AO609">
            <v>0</v>
          </cell>
        </row>
        <row r="610">
          <cell r="AO610">
            <v>0</v>
          </cell>
        </row>
        <row r="611">
          <cell r="AO611">
            <v>0</v>
          </cell>
        </row>
        <row r="613">
          <cell r="AO613">
            <v>0</v>
          </cell>
        </row>
        <row r="614">
          <cell r="AO614">
            <v>0</v>
          </cell>
        </row>
        <row r="617">
          <cell r="AO617">
            <v>0</v>
          </cell>
        </row>
        <row r="618">
          <cell r="AO618">
            <v>0</v>
          </cell>
        </row>
        <row r="619">
          <cell r="AO619">
            <v>0</v>
          </cell>
        </row>
        <row r="621">
          <cell r="AO621">
            <v>0</v>
          </cell>
        </row>
        <row r="622">
          <cell r="AO622">
            <v>0</v>
          </cell>
        </row>
        <row r="625">
          <cell r="AO625">
            <v>0</v>
          </cell>
        </row>
        <row r="626">
          <cell r="AO626">
            <v>0</v>
          </cell>
        </row>
        <row r="627">
          <cell r="AO627">
            <v>0</v>
          </cell>
        </row>
        <row r="629">
          <cell r="AO629">
            <v>0</v>
          </cell>
        </row>
        <row r="630">
          <cell r="AO630">
            <v>0</v>
          </cell>
        </row>
        <row r="633">
          <cell r="AO633">
            <v>0</v>
          </cell>
        </row>
        <row r="634">
          <cell r="AO634">
            <v>0</v>
          </cell>
        </row>
        <row r="636">
          <cell r="AO636">
            <v>0</v>
          </cell>
        </row>
        <row r="637">
          <cell r="AO637">
            <v>0</v>
          </cell>
        </row>
        <row r="645">
          <cell r="AO645">
            <v>0</v>
          </cell>
        </row>
        <row r="646">
          <cell r="AO646">
            <v>0</v>
          </cell>
        </row>
        <row r="648">
          <cell r="AO648">
            <v>0</v>
          </cell>
        </row>
        <row r="649">
          <cell r="AO649">
            <v>0</v>
          </cell>
        </row>
        <row r="652">
          <cell r="AO652">
            <v>0</v>
          </cell>
        </row>
        <row r="653">
          <cell r="AO653">
            <v>0</v>
          </cell>
        </row>
        <row r="655">
          <cell r="AO655">
            <v>0</v>
          </cell>
        </row>
        <row r="656">
          <cell r="AO656">
            <v>0</v>
          </cell>
        </row>
        <row r="659">
          <cell r="AO659">
            <v>0</v>
          </cell>
        </row>
        <row r="660">
          <cell r="AO660">
            <v>0</v>
          </cell>
        </row>
        <row r="662">
          <cell r="AO662">
            <v>0</v>
          </cell>
        </row>
        <row r="663">
          <cell r="AO663">
            <v>0</v>
          </cell>
        </row>
        <row r="666">
          <cell r="AO666">
            <v>0</v>
          </cell>
        </row>
        <row r="667">
          <cell r="AO667">
            <v>0</v>
          </cell>
        </row>
        <row r="669">
          <cell r="AO669">
            <v>0</v>
          </cell>
        </row>
        <row r="670">
          <cell r="AO670">
            <v>0</v>
          </cell>
        </row>
        <row r="671">
          <cell r="AO671">
            <v>0</v>
          </cell>
        </row>
        <row r="677">
          <cell r="AO677">
            <v>0</v>
          </cell>
        </row>
        <row r="678">
          <cell r="AO678">
            <v>0</v>
          </cell>
        </row>
        <row r="679">
          <cell r="AO679">
            <v>0</v>
          </cell>
        </row>
        <row r="680">
          <cell r="AO680">
            <v>0</v>
          </cell>
        </row>
        <row r="681">
          <cell r="AO681">
            <v>0</v>
          </cell>
        </row>
        <row r="682">
          <cell r="AO682">
            <v>0</v>
          </cell>
        </row>
        <row r="683">
          <cell r="AO683">
            <v>0</v>
          </cell>
        </row>
        <row r="684">
          <cell r="AO684">
            <v>0</v>
          </cell>
        </row>
        <row r="685">
          <cell r="AO685">
            <v>0</v>
          </cell>
        </row>
        <row r="686">
          <cell r="AO686">
            <v>0</v>
          </cell>
        </row>
        <row r="687">
          <cell r="AO687">
            <v>0</v>
          </cell>
        </row>
        <row r="688">
          <cell r="AO688">
            <v>0</v>
          </cell>
        </row>
        <row r="689">
          <cell r="AO689">
            <v>0</v>
          </cell>
        </row>
        <row r="691">
          <cell r="AO691">
            <v>0</v>
          </cell>
        </row>
        <row r="692">
          <cell r="AO692">
            <v>0</v>
          </cell>
        </row>
        <row r="693">
          <cell r="AO693">
            <v>0</v>
          </cell>
        </row>
        <row r="694">
          <cell r="AO694">
            <v>0</v>
          </cell>
        </row>
        <row r="695">
          <cell r="AO695">
            <v>0</v>
          </cell>
        </row>
        <row r="696">
          <cell r="AO696">
            <v>0</v>
          </cell>
        </row>
        <row r="697">
          <cell r="AO697">
            <v>0</v>
          </cell>
        </row>
        <row r="698">
          <cell r="AO698">
            <v>0</v>
          </cell>
        </row>
        <row r="699">
          <cell r="AO699">
            <v>0</v>
          </cell>
        </row>
        <row r="700">
          <cell r="AO700">
            <v>0</v>
          </cell>
        </row>
        <row r="702">
          <cell r="AO702">
            <v>0</v>
          </cell>
        </row>
        <row r="710">
          <cell r="AO710">
            <v>0</v>
          </cell>
        </row>
        <row r="712">
          <cell r="AO712">
            <v>0</v>
          </cell>
        </row>
        <row r="713">
          <cell r="AO713">
            <v>0</v>
          </cell>
        </row>
        <row r="715">
          <cell r="AO715">
            <v>0</v>
          </cell>
        </row>
        <row r="716">
          <cell r="AO716">
            <v>0</v>
          </cell>
        </row>
        <row r="717">
          <cell r="AO717">
            <v>0</v>
          </cell>
        </row>
        <row r="719">
          <cell r="AO719">
            <v>0</v>
          </cell>
        </row>
        <row r="720">
          <cell r="AO720">
            <v>0</v>
          </cell>
        </row>
        <row r="721">
          <cell r="AO721">
            <v>0</v>
          </cell>
        </row>
        <row r="722">
          <cell r="AO722">
            <v>0</v>
          </cell>
        </row>
        <row r="723">
          <cell r="AO723">
            <v>0</v>
          </cell>
        </row>
        <row r="724">
          <cell r="AO724">
            <v>0</v>
          </cell>
        </row>
        <row r="725">
          <cell r="AO725">
            <v>0</v>
          </cell>
        </row>
        <row r="726">
          <cell r="AO726">
            <v>0</v>
          </cell>
        </row>
        <row r="727">
          <cell r="AO727">
            <v>0</v>
          </cell>
        </row>
        <row r="728">
          <cell r="AO728">
            <v>0</v>
          </cell>
        </row>
        <row r="729">
          <cell r="AO729">
            <v>0</v>
          </cell>
        </row>
        <row r="730">
          <cell r="AO730">
            <v>0</v>
          </cell>
        </row>
        <row r="731">
          <cell r="AO731">
            <v>0</v>
          </cell>
        </row>
        <row r="732">
          <cell r="AO732">
            <v>0</v>
          </cell>
        </row>
        <row r="735">
          <cell r="AO735" t="e">
            <v>#N/A</v>
          </cell>
        </row>
        <row r="736">
          <cell r="AO736" t="e">
            <v>#N/A</v>
          </cell>
        </row>
        <row r="738">
          <cell r="AO738" t="e">
            <v>#N/A</v>
          </cell>
        </row>
        <row r="739">
          <cell r="AO739" t="e">
            <v>#N/A</v>
          </cell>
        </row>
        <row r="743">
          <cell r="AO743" t="e">
            <v>#DIV/0!</v>
          </cell>
        </row>
        <row r="744">
          <cell r="AO744" t="e">
            <v>#DIV/0!</v>
          </cell>
        </row>
        <row r="745">
          <cell r="AO745" t="e">
            <v>#DIV/0!</v>
          </cell>
        </row>
        <row r="746">
          <cell r="AO746" t="e">
            <v>#DIV/0!</v>
          </cell>
        </row>
        <row r="747">
          <cell r="AO747" t="e">
            <v>#DIV/0!</v>
          </cell>
        </row>
        <row r="748">
          <cell r="AO748" t="e">
            <v>#DIV/0!</v>
          </cell>
        </row>
        <row r="749">
          <cell r="AO749" t="e">
            <v>#DIV/0!</v>
          </cell>
        </row>
        <row r="750">
          <cell r="AO750" t="e">
            <v>#DIV/0!</v>
          </cell>
        </row>
        <row r="751">
          <cell r="AO751" t="e">
            <v>#DIV/0!</v>
          </cell>
        </row>
        <row r="752">
          <cell r="AO752" t="e">
            <v>#DIV/0!</v>
          </cell>
        </row>
        <row r="753">
          <cell r="AO753" t="e">
            <v>#DIV/0!</v>
          </cell>
        </row>
        <row r="754">
          <cell r="AO754" t="e">
            <v>#DIV/0!</v>
          </cell>
        </row>
        <row r="755">
          <cell r="AO755" t="e">
            <v>#DIV/0!</v>
          </cell>
        </row>
        <row r="756">
          <cell r="AO756" t="e">
            <v>#DIV/0!</v>
          </cell>
        </row>
        <row r="757">
          <cell r="AO757" t="e">
            <v>#DIV/0!</v>
          </cell>
        </row>
        <row r="758">
          <cell r="AO758" t="e">
            <v>#DIV/0!</v>
          </cell>
        </row>
        <row r="759">
          <cell r="AO759" t="e">
            <v>#DIV/0!</v>
          </cell>
        </row>
        <row r="760">
          <cell r="AO760" t="e">
            <v>#DIV/0!</v>
          </cell>
        </row>
        <row r="761">
          <cell r="AO761" t="e">
            <v>#DIV/0!</v>
          </cell>
        </row>
        <row r="762">
          <cell r="AO762" t="e">
            <v>#DIV/0!</v>
          </cell>
        </row>
        <row r="763">
          <cell r="AO763" t="e">
            <v>#DIV/0!</v>
          </cell>
        </row>
        <row r="764">
          <cell r="AO764" t="e">
            <v>#DIV/0!</v>
          </cell>
        </row>
        <row r="765">
          <cell r="AO765" t="e">
            <v>#DIV/0!</v>
          </cell>
        </row>
        <row r="766">
          <cell r="AO766" t="e">
            <v>#DIV/0!</v>
          </cell>
        </row>
        <row r="767">
          <cell r="AO767" t="e">
            <v>#DIV/0!</v>
          </cell>
        </row>
        <row r="768">
          <cell r="AO768" t="e">
            <v>#DIV/0!</v>
          </cell>
        </row>
        <row r="769">
          <cell r="AO769" t="e">
            <v>#DIV/0!</v>
          </cell>
        </row>
        <row r="770">
          <cell r="AO770" t="e">
            <v>#DIV/0!</v>
          </cell>
        </row>
        <row r="771">
          <cell r="AO771" t="e">
            <v>#DIV/0!</v>
          </cell>
        </row>
        <row r="772">
          <cell r="AO772" t="e">
            <v>#DIV/0!</v>
          </cell>
        </row>
        <row r="773">
          <cell r="AO773" t="e">
            <v>#DIV/0!</v>
          </cell>
        </row>
        <row r="774">
          <cell r="AO774" t="e">
            <v>#N/A</v>
          </cell>
        </row>
        <row r="775">
          <cell r="AO775" t="e">
            <v>#N/A</v>
          </cell>
        </row>
        <row r="776">
          <cell r="AO776" t="e">
            <v>#N/A</v>
          </cell>
        </row>
        <row r="777">
          <cell r="AO777" t="e">
            <v>#DIV/0!</v>
          </cell>
        </row>
        <row r="778">
          <cell r="AO778" t="e">
            <v>#DIV/0!</v>
          </cell>
        </row>
        <row r="779">
          <cell r="AO779" t="e">
            <v>#DIV/0!</v>
          </cell>
        </row>
        <row r="780">
          <cell r="AO780" t="e">
            <v>#DIV/0!</v>
          </cell>
        </row>
        <row r="781">
          <cell r="AO781" t="e">
            <v>#DIV/0!</v>
          </cell>
        </row>
        <row r="782">
          <cell r="AO782" t="e">
            <v>#DIV/0!</v>
          </cell>
        </row>
        <row r="784">
          <cell r="AO784">
            <v>0</v>
          </cell>
        </row>
        <row r="788">
          <cell r="AO788" t="e">
            <v>#DIV/0!</v>
          </cell>
        </row>
        <row r="789">
          <cell r="AO789" t="e">
            <v>#DIV/0!</v>
          </cell>
        </row>
        <row r="790">
          <cell r="AO790" t="e">
            <v>#DIV/0!</v>
          </cell>
        </row>
        <row r="791">
          <cell r="AO791" t="e">
            <v>#DIV/0!</v>
          </cell>
        </row>
        <row r="792">
          <cell r="AO792" t="e">
            <v>#DIV/0!</v>
          </cell>
        </row>
        <row r="793">
          <cell r="AO793" t="e">
            <v>#N/A</v>
          </cell>
        </row>
        <row r="794">
          <cell r="AO794" t="e">
            <v>#DIV/0!</v>
          </cell>
        </row>
        <row r="795">
          <cell r="AO795" t="e">
            <v>#DIV/0!</v>
          </cell>
        </row>
        <row r="796">
          <cell r="AO796" t="e">
            <v>#DIV/0!</v>
          </cell>
        </row>
        <row r="797">
          <cell r="AO797" t="e">
            <v>#DIV/0!</v>
          </cell>
        </row>
        <row r="798">
          <cell r="AO798" t="e">
            <v>#N/A</v>
          </cell>
        </row>
        <row r="799">
          <cell r="AO799" t="e">
            <v>#DIV/0!</v>
          </cell>
        </row>
        <row r="800">
          <cell r="AO800" t="e">
            <v>#DIV/0!</v>
          </cell>
        </row>
        <row r="801">
          <cell r="AO801" t="e">
            <v>#DIV/0!</v>
          </cell>
        </row>
        <row r="802">
          <cell r="AO802" t="e">
            <v>#DIV/0!</v>
          </cell>
        </row>
        <row r="803">
          <cell r="AO803" t="e">
            <v>#DIV/0!</v>
          </cell>
        </row>
        <row r="804">
          <cell r="AO804" t="e">
            <v>#DIV/0!</v>
          </cell>
        </row>
        <row r="805">
          <cell r="AO805" t="e">
            <v>#DIV/0!</v>
          </cell>
        </row>
        <row r="806">
          <cell r="AO806" t="e">
            <v>#DIV/0!</v>
          </cell>
        </row>
        <row r="807">
          <cell r="AO807" t="e">
            <v>#DIV/0!</v>
          </cell>
        </row>
        <row r="808">
          <cell r="AO808" t="e">
            <v>#DIV/0!</v>
          </cell>
        </row>
        <row r="809">
          <cell r="AO809" t="e">
            <v>#DIV/0!</v>
          </cell>
        </row>
        <row r="810">
          <cell r="AO810" t="e">
            <v>#DIV/0!</v>
          </cell>
        </row>
        <row r="811">
          <cell r="AO811" t="e">
            <v>#DIV/0!</v>
          </cell>
        </row>
        <row r="812">
          <cell r="AO812" t="e">
            <v>#DIV/0!</v>
          </cell>
        </row>
        <row r="813">
          <cell r="AO813" t="e">
            <v>#DIV/0!</v>
          </cell>
        </row>
        <row r="815">
          <cell r="AO815" t="e">
            <v>#DIV/0!</v>
          </cell>
        </row>
        <row r="816">
          <cell r="AO816" t="e">
            <v>#DIV/0!</v>
          </cell>
        </row>
        <row r="818">
          <cell r="AO818">
            <v>0</v>
          </cell>
        </row>
        <row r="822">
          <cell r="AO822" t="e">
            <v>#DIV/0!</v>
          </cell>
        </row>
        <row r="823">
          <cell r="AO823" t="e">
            <v>#DIV/0!</v>
          </cell>
        </row>
        <row r="824">
          <cell r="AO824" t="e">
            <v>#DIV/0!</v>
          </cell>
        </row>
        <row r="826">
          <cell r="AO826" t="e">
            <v>#DIV/0!</v>
          </cell>
        </row>
        <row r="827">
          <cell r="AO827" t="e">
            <v>#DIV/0!</v>
          </cell>
        </row>
        <row r="828">
          <cell r="AO828" t="e">
            <v>#DIV/0!</v>
          </cell>
        </row>
        <row r="829">
          <cell r="AO829" t="e">
            <v>#DIV/0!</v>
          </cell>
        </row>
        <row r="830">
          <cell r="AO830" t="e">
            <v>#DIV/0!</v>
          </cell>
        </row>
        <row r="831">
          <cell r="AO831" t="e">
            <v>#DIV/0!</v>
          </cell>
        </row>
        <row r="832">
          <cell r="AO832" t="e">
            <v>#DIV/0!</v>
          </cell>
        </row>
        <row r="833">
          <cell r="AO833" t="e">
            <v>#DIV/0!</v>
          </cell>
        </row>
        <row r="834">
          <cell r="AO834" t="e">
            <v>#DIV/0!</v>
          </cell>
        </row>
        <row r="835">
          <cell r="AO835" t="e">
            <v>#DIV/0!</v>
          </cell>
        </row>
        <row r="836">
          <cell r="AO836" t="e">
            <v>#DIV/0!</v>
          </cell>
        </row>
        <row r="837">
          <cell r="AO837" t="e">
            <v>#DIV/0!</v>
          </cell>
        </row>
        <row r="839">
          <cell r="AO839" t="e">
            <v>#DIV/0!</v>
          </cell>
        </row>
        <row r="841">
          <cell r="AO841">
            <v>0</v>
          </cell>
        </row>
        <row r="845">
          <cell r="AO845" t="e">
            <v>#DIV/0!</v>
          </cell>
        </row>
        <row r="846">
          <cell r="AO846" t="e">
            <v>#DIV/0!</v>
          </cell>
        </row>
        <row r="847">
          <cell r="AO847" t="e">
            <v>#DIV/0!</v>
          </cell>
        </row>
        <row r="848">
          <cell r="AO848" t="e">
            <v>#DIV/0!</v>
          </cell>
        </row>
        <row r="849">
          <cell r="AO849" t="e">
            <v>#DIV/0!</v>
          </cell>
        </row>
        <row r="850">
          <cell r="AO850" t="e">
            <v>#DIV/0!</v>
          </cell>
        </row>
        <row r="851">
          <cell r="AO851" t="e">
            <v>#DIV/0!</v>
          </cell>
        </row>
        <row r="852">
          <cell r="AO852" t="e">
            <v>#DIV/0!</v>
          </cell>
        </row>
        <row r="853">
          <cell r="AO853" t="e">
            <v>#DIV/0!</v>
          </cell>
        </row>
        <row r="854">
          <cell r="AO854" t="e">
            <v>#DIV/0!</v>
          </cell>
        </row>
        <row r="855">
          <cell r="AO855">
            <v>0</v>
          </cell>
        </row>
        <row r="856">
          <cell r="AO856" t="e">
            <v>#DIV/0!</v>
          </cell>
        </row>
        <row r="857">
          <cell r="AO857" t="e">
            <v>#DIV/0!</v>
          </cell>
        </row>
        <row r="858">
          <cell r="AO858">
            <v>0</v>
          </cell>
        </row>
        <row r="860">
          <cell r="AO860" t="e">
            <v>#DIV/0!</v>
          </cell>
        </row>
        <row r="863">
          <cell r="AO863" t="e">
            <v>#DIV/0!</v>
          </cell>
        </row>
        <row r="864">
          <cell r="AO864" t="e">
            <v>#DIV/0!</v>
          </cell>
        </row>
        <row r="865">
          <cell r="AO865" t="e">
            <v>#DIV/0!</v>
          </cell>
        </row>
        <row r="866">
          <cell r="AO866" t="e">
            <v>#DIV/0!</v>
          </cell>
        </row>
        <row r="867">
          <cell r="AO867" t="e">
            <v>#DIV/0!</v>
          </cell>
        </row>
        <row r="868">
          <cell r="AO868" t="e">
            <v>#DIV/0!</v>
          </cell>
        </row>
        <row r="869">
          <cell r="AO869" t="e">
            <v>#DIV/0!</v>
          </cell>
        </row>
        <row r="870">
          <cell r="AO870" t="e">
            <v>#DIV/0!</v>
          </cell>
        </row>
        <row r="871">
          <cell r="AO871" t="e">
            <v>#DIV/0!</v>
          </cell>
        </row>
        <row r="873">
          <cell r="AO873">
            <v>0</v>
          </cell>
        </row>
        <row r="877">
          <cell r="AO877" t="e">
            <v>#DIV/0!</v>
          </cell>
        </row>
        <row r="878">
          <cell r="AO878" t="e">
            <v>#DIV/0!</v>
          </cell>
        </row>
        <row r="879">
          <cell r="AO879" t="e">
            <v>#DIV/0!</v>
          </cell>
        </row>
        <row r="880">
          <cell r="AO880" t="e">
            <v>#DIV/0!</v>
          </cell>
        </row>
        <row r="881">
          <cell r="AO881" t="e">
            <v>#DIV/0!</v>
          </cell>
        </row>
        <row r="882">
          <cell r="AO882" t="e">
            <v>#DIV/0!</v>
          </cell>
        </row>
        <row r="883">
          <cell r="AO883" t="e">
            <v>#DIV/0!</v>
          </cell>
        </row>
        <row r="884">
          <cell r="AO884" t="e">
            <v>#DIV/0!</v>
          </cell>
        </row>
        <row r="886">
          <cell r="AO886" t="e">
            <v>#DIV/0!</v>
          </cell>
        </row>
        <row r="887">
          <cell r="AO887" t="e">
            <v>#DIV/0!</v>
          </cell>
        </row>
        <row r="888">
          <cell r="AO888" t="e">
            <v>#DIV/0!</v>
          </cell>
        </row>
        <row r="889">
          <cell r="AO889" t="e">
            <v>#DIV/0!</v>
          </cell>
        </row>
        <row r="891">
          <cell r="AO891" t="e">
            <v>#DIV/0!</v>
          </cell>
        </row>
        <row r="892">
          <cell r="AO892" t="e">
            <v>#DIV/0!</v>
          </cell>
        </row>
        <row r="893">
          <cell r="AO893" t="e">
            <v>#DIV/0!</v>
          </cell>
        </row>
        <row r="894">
          <cell r="AO894" t="e">
            <v>#DIV/0!</v>
          </cell>
        </row>
        <row r="895">
          <cell r="AO895" t="e">
            <v>#DIV/0!</v>
          </cell>
        </row>
        <row r="896">
          <cell r="AO896" t="e">
            <v>#DIV/0!</v>
          </cell>
        </row>
        <row r="897">
          <cell r="AO897" t="e">
            <v>#DIV/0!</v>
          </cell>
        </row>
        <row r="898">
          <cell r="AO898" t="e">
            <v>#DIV/0!</v>
          </cell>
        </row>
        <row r="899">
          <cell r="AO899" t="e">
            <v>#DIV/0!</v>
          </cell>
        </row>
        <row r="901">
          <cell r="AO901" t="e">
            <v>#DIV/0!</v>
          </cell>
        </row>
        <row r="902">
          <cell r="AO902" t="e">
            <v>#DIV/0!</v>
          </cell>
        </row>
        <row r="903">
          <cell r="AO903" t="e">
            <v>#DIV/0!</v>
          </cell>
        </row>
        <row r="904">
          <cell r="AO904" t="e">
            <v>#DIV/0!</v>
          </cell>
        </row>
        <row r="906">
          <cell r="AO906">
            <v>0</v>
          </cell>
        </row>
        <row r="914">
          <cell r="AO914">
            <v>0</v>
          </cell>
        </row>
        <row r="915">
          <cell r="AO915">
            <v>0</v>
          </cell>
        </row>
        <row r="917">
          <cell r="AO917">
            <v>0</v>
          </cell>
        </row>
        <row r="918">
          <cell r="AO918" t="e">
            <v>#N/A</v>
          </cell>
        </row>
        <row r="920">
          <cell r="AO920">
            <v>0</v>
          </cell>
        </row>
        <row r="921">
          <cell r="AO921">
            <v>0</v>
          </cell>
        </row>
        <row r="923">
          <cell r="AO923">
            <v>0</v>
          </cell>
        </row>
        <row r="924">
          <cell r="AO924">
            <v>0</v>
          </cell>
        </row>
        <row r="926">
          <cell r="AO926">
            <v>0</v>
          </cell>
        </row>
        <row r="927">
          <cell r="AO927">
            <v>0</v>
          </cell>
        </row>
        <row r="928">
          <cell r="AO928">
            <v>0</v>
          </cell>
        </row>
        <row r="930">
          <cell r="AO930">
            <v>0</v>
          </cell>
        </row>
        <row r="931">
          <cell r="AO931">
            <v>0</v>
          </cell>
        </row>
        <row r="932">
          <cell r="AO932">
            <v>0</v>
          </cell>
        </row>
        <row r="936">
          <cell r="AO936">
            <v>0</v>
          </cell>
        </row>
        <row r="937">
          <cell r="AO937">
            <v>0</v>
          </cell>
        </row>
        <row r="939">
          <cell r="AO939">
            <v>0</v>
          </cell>
        </row>
        <row r="941">
          <cell r="AO941">
            <v>0</v>
          </cell>
        </row>
        <row r="943">
          <cell r="AO943">
            <v>0</v>
          </cell>
        </row>
        <row r="945">
          <cell r="AO945">
            <v>0</v>
          </cell>
        </row>
        <row r="955">
          <cell r="AO955">
            <v>0</v>
          </cell>
        </row>
        <row r="956">
          <cell r="AO956">
            <v>0</v>
          </cell>
        </row>
        <row r="957">
          <cell r="AO957">
            <v>0</v>
          </cell>
        </row>
        <row r="961">
          <cell r="AO961">
            <v>0</v>
          </cell>
        </row>
        <row r="962">
          <cell r="AO962">
            <v>0</v>
          </cell>
        </row>
        <row r="964">
          <cell r="AO964">
            <v>0</v>
          </cell>
        </row>
        <row r="965">
          <cell r="AO965">
            <v>0</v>
          </cell>
        </row>
        <row r="967">
          <cell r="AO967">
            <v>0</v>
          </cell>
        </row>
        <row r="968">
          <cell r="AO968">
            <v>0</v>
          </cell>
        </row>
        <row r="970">
          <cell r="AO970">
            <v>0</v>
          </cell>
        </row>
        <row r="971">
          <cell r="AO971">
            <v>0</v>
          </cell>
        </row>
        <row r="974">
          <cell r="AO974">
            <v>0</v>
          </cell>
        </row>
        <row r="975">
          <cell r="AO975">
            <v>0</v>
          </cell>
        </row>
        <row r="977">
          <cell r="AO977">
            <v>0</v>
          </cell>
        </row>
        <row r="978">
          <cell r="AO978">
            <v>0</v>
          </cell>
        </row>
        <row r="980">
          <cell r="AO980">
            <v>0</v>
          </cell>
        </row>
        <row r="981">
          <cell r="AO981">
            <v>0</v>
          </cell>
        </row>
        <row r="983">
          <cell r="AO983">
            <v>0</v>
          </cell>
        </row>
        <row r="984">
          <cell r="AO984">
            <v>0</v>
          </cell>
        </row>
        <row r="987">
          <cell r="AO987">
            <v>-1</v>
          </cell>
        </row>
        <row r="988">
          <cell r="AO988">
            <v>0</v>
          </cell>
        </row>
        <row r="989">
          <cell r="AO989">
            <v>-1</v>
          </cell>
        </row>
        <row r="990">
          <cell r="AO990">
            <v>0</v>
          </cell>
        </row>
        <row r="991">
          <cell r="AO991">
            <v>-1</v>
          </cell>
        </row>
        <row r="992">
          <cell r="AO992">
            <v>0</v>
          </cell>
        </row>
        <row r="993">
          <cell r="AO993" t="e">
            <v>#N/A</v>
          </cell>
        </row>
        <row r="994">
          <cell r="AO994">
            <v>0</v>
          </cell>
        </row>
        <row r="1001">
          <cell r="AO1001">
            <v>1</v>
          </cell>
        </row>
        <row r="1004">
          <cell r="AO1004">
            <v>0</v>
          </cell>
        </row>
        <row r="1005">
          <cell r="AO1005">
            <v>0</v>
          </cell>
        </row>
        <row r="1006">
          <cell r="AO1006">
            <v>0</v>
          </cell>
        </row>
        <row r="1007">
          <cell r="AO1007">
            <v>0</v>
          </cell>
        </row>
        <row r="1009">
          <cell r="AO1009">
            <v>0</v>
          </cell>
        </row>
        <row r="1011">
          <cell r="AO1011">
            <v>0</v>
          </cell>
        </row>
        <row r="1012">
          <cell r="AO1012">
            <v>0</v>
          </cell>
        </row>
        <row r="1013">
          <cell r="AO1013">
            <v>0</v>
          </cell>
        </row>
        <row r="1014">
          <cell r="AO1014">
            <v>0</v>
          </cell>
        </row>
        <row r="1015">
          <cell r="AO1015">
            <v>0</v>
          </cell>
        </row>
        <row r="1016">
          <cell r="AO1016">
            <v>0</v>
          </cell>
        </row>
        <row r="1017">
          <cell r="AO1017">
            <v>0</v>
          </cell>
        </row>
        <row r="1020">
          <cell r="AO1020">
            <v>0</v>
          </cell>
        </row>
        <row r="1021">
          <cell r="AO1021">
            <v>0</v>
          </cell>
        </row>
        <row r="1022">
          <cell r="AO1022">
            <v>0</v>
          </cell>
        </row>
        <row r="1023">
          <cell r="AO1023">
            <v>0</v>
          </cell>
        </row>
        <row r="1024">
          <cell r="AO1024">
            <v>0</v>
          </cell>
        </row>
        <row r="1025">
          <cell r="AO1025">
            <v>0</v>
          </cell>
        </row>
        <row r="1027">
          <cell r="AO1027">
            <v>0</v>
          </cell>
        </row>
        <row r="1028">
          <cell r="AO1028">
            <v>0</v>
          </cell>
        </row>
        <row r="1032">
          <cell r="AO1032">
            <v>0</v>
          </cell>
        </row>
        <row r="1033">
          <cell r="AO1033">
            <v>0</v>
          </cell>
        </row>
        <row r="1034">
          <cell r="AO1034">
            <v>0</v>
          </cell>
        </row>
        <row r="1037">
          <cell r="AO1037">
            <v>0</v>
          </cell>
        </row>
        <row r="1039">
          <cell r="AO1039">
            <v>0</v>
          </cell>
        </row>
        <row r="1040">
          <cell r="AO1040">
            <v>0</v>
          </cell>
        </row>
        <row r="1041">
          <cell r="AO1041">
            <v>0</v>
          </cell>
        </row>
        <row r="1045">
          <cell r="AO1045" t="e">
            <v>#DIV/0!</v>
          </cell>
        </row>
        <row r="1046">
          <cell r="AO1046" t="e">
            <v>#DIV/0!</v>
          </cell>
        </row>
        <row r="1047">
          <cell r="AO1047" t="e">
            <v>#DIV/0!</v>
          </cell>
        </row>
        <row r="1048">
          <cell r="AO1048" t="e">
            <v>#DIV/0!</v>
          </cell>
        </row>
        <row r="1049">
          <cell r="AO1049" t="e">
            <v>#DIV/0!</v>
          </cell>
        </row>
        <row r="1050">
          <cell r="AO1050" t="e">
            <v>#DIV/0!</v>
          </cell>
        </row>
        <row r="1051">
          <cell r="AO1051" t="e">
            <v>#N/A</v>
          </cell>
        </row>
        <row r="1052">
          <cell r="AO1052" t="e">
            <v>#N/A</v>
          </cell>
        </row>
        <row r="1053">
          <cell r="AO1053" t="e">
            <v>#DIV/0!</v>
          </cell>
        </row>
        <row r="1055">
          <cell r="AO1055">
            <v>0</v>
          </cell>
        </row>
        <row r="1059">
          <cell r="AO1059" t="e">
            <v>#DIV/0!</v>
          </cell>
        </row>
        <row r="1060">
          <cell r="AO1060" t="e">
            <v>#DIV/0!</v>
          </cell>
        </row>
        <row r="1061">
          <cell r="AO1061" t="e">
            <v>#DIV/0!</v>
          </cell>
        </row>
        <row r="1062">
          <cell r="AO1062" t="e">
            <v>#DIV/0!</v>
          </cell>
        </row>
        <row r="1063">
          <cell r="AO1063" t="e">
            <v>#DIV/0!</v>
          </cell>
        </row>
        <row r="1064">
          <cell r="AO1064" t="e">
            <v>#DIV/0!</v>
          </cell>
        </row>
        <row r="1065">
          <cell r="AO1065" t="e">
            <v>#DIV/0!</v>
          </cell>
        </row>
        <row r="1066">
          <cell r="AO1066" t="e">
            <v>#DIV/0!</v>
          </cell>
        </row>
        <row r="1067">
          <cell r="AO1067" t="e">
            <v>#DIV/0!</v>
          </cell>
        </row>
        <row r="1068">
          <cell r="AO1068" t="e">
            <v>#DIV/0!</v>
          </cell>
        </row>
        <row r="1069">
          <cell r="AO1069" t="e">
            <v>#DIV/0!</v>
          </cell>
        </row>
        <row r="1070">
          <cell r="AO1070" t="e">
            <v>#DIV/0!</v>
          </cell>
        </row>
        <row r="1071">
          <cell r="AO1071" t="e">
            <v>#DIV/0!</v>
          </cell>
        </row>
        <row r="1072">
          <cell r="AO1072" t="e">
            <v>#DIV/0!</v>
          </cell>
        </row>
        <row r="1073">
          <cell r="AO1073" t="e">
            <v>#DIV/0!</v>
          </cell>
        </row>
        <row r="1074">
          <cell r="AO1074" t="e">
            <v>#DIV/0!</v>
          </cell>
        </row>
        <row r="1075">
          <cell r="AO1075" t="e">
            <v>#DIV/0!</v>
          </cell>
        </row>
        <row r="1076">
          <cell r="AO1076" t="e">
            <v>#DIV/0!</v>
          </cell>
        </row>
        <row r="1077">
          <cell r="AO1077" t="e">
            <v>#DIV/0!</v>
          </cell>
        </row>
        <row r="1078">
          <cell r="AO1078" t="e">
            <v>#DIV/0!</v>
          </cell>
        </row>
        <row r="1079">
          <cell r="AO1079" t="e">
            <v>#DIV/0!</v>
          </cell>
        </row>
        <row r="1081">
          <cell r="AO1081">
            <v>0</v>
          </cell>
        </row>
        <row r="1085">
          <cell r="AO1085" t="e">
            <v>#DIV/0!</v>
          </cell>
        </row>
        <row r="1086">
          <cell r="AO1086" t="e">
            <v>#DIV/0!</v>
          </cell>
        </row>
        <row r="1087">
          <cell r="AO1087" t="e">
            <v>#DIV/0!</v>
          </cell>
        </row>
        <row r="1088">
          <cell r="AO1088" t="e">
            <v>#DIV/0!</v>
          </cell>
        </row>
        <row r="1089">
          <cell r="AO1089" t="e">
            <v>#DIV/0!</v>
          </cell>
        </row>
        <row r="1090">
          <cell r="AO1090" t="e">
            <v>#DIV/0!</v>
          </cell>
        </row>
        <row r="1091">
          <cell r="AO1091" t="e">
            <v>#DIV/0!</v>
          </cell>
        </row>
        <row r="1092">
          <cell r="AO1092" t="e">
            <v>#DIV/0!</v>
          </cell>
        </row>
        <row r="1093">
          <cell r="AO1093" t="e">
            <v>#DIV/0!</v>
          </cell>
        </row>
        <row r="1094">
          <cell r="AO1094" t="e">
            <v>#DIV/0!</v>
          </cell>
        </row>
        <row r="1095">
          <cell r="AO1095" t="e">
            <v>#DIV/0!</v>
          </cell>
        </row>
        <row r="1096">
          <cell r="AO1096" t="e">
            <v>#DIV/0!</v>
          </cell>
        </row>
        <row r="1097">
          <cell r="AO1097" t="e">
            <v>#DIV/0!</v>
          </cell>
        </row>
        <row r="1098">
          <cell r="AO1098" t="e">
            <v>#DIV/0!</v>
          </cell>
        </row>
        <row r="1099">
          <cell r="AO1099" t="e">
            <v>#DIV/0!</v>
          </cell>
        </row>
        <row r="1100">
          <cell r="AO1100" t="e">
            <v>#DIV/0!</v>
          </cell>
        </row>
        <row r="1101">
          <cell r="AO1101" t="e">
            <v>#DIV/0!</v>
          </cell>
        </row>
        <row r="1102">
          <cell r="AO1102" t="e">
            <v>#DIV/0!</v>
          </cell>
        </row>
        <row r="1103">
          <cell r="AO1103" t="e">
            <v>#DIV/0!</v>
          </cell>
        </row>
        <row r="1104">
          <cell r="AO1104" t="e">
            <v>#DIV/0!</v>
          </cell>
        </row>
        <row r="1105">
          <cell r="AO1105" t="e">
            <v>#DIV/0!</v>
          </cell>
        </row>
        <row r="1106">
          <cell r="AO1106" t="e">
            <v>#DIV/0!</v>
          </cell>
        </row>
        <row r="1107">
          <cell r="AO1107" t="e">
            <v>#DIV/0!</v>
          </cell>
        </row>
        <row r="1108">
          <cell r="AO1108" t="e">
            <v>#DIV/0!</v>
          </cell>
        </row>
        <row r="1109">
          <cell r="AO1109" t="e">
            <v>#DIV/0!</v>
          </cell>
        </row>
        <row r="1110">
          <cell r="AO1110" t="e">
            <v>#DIV/0!</v>
          </cell>
        </row>
        <row r="1112">
          <cell r="AO1112">
            <v>0</v>
          </cell>
        </row>
        <row r="1116">
          <cell r="AO1116" t="e">
            <v>#DIV/0!</v>
          </cell>
        </row>
        <row r="1117">
          <cell r="AO1117" t="e">
            <v>#DIV/0!</v>
          </cell>
        </row>
        <row r="1118">
          <cell r="AO1118" t="e">
            <v>#DIV/0!</v>
          </cell>
        </row>
        <row r="1119">
          <cell r="AO1119" t="e">
            <v>#DIV/0!</v>
          </cell>
        </row>
        <row r="1121">
          <cell r="AO1121" t="e">
            <v>#DIV/0!</v>
          </cell>
        </row>
        <row r="1122">
          <cell r="AO1122" t="e">
            <v>#DIV/0!</v>
          </cell>
        </row>
        <row r="1123">
          <cell r="AO1123" t="e">
            <v>#DIV/0!</v>
          </cell>
        </row>
        <row r="1124">
          <cell r="AO1124" t="e">
            <v>#DIV/0!</v>
          </cell>
        </row>
        <row r="1125">
          <cell r="AO1125" t="e">
            <v>#DIV/0!</v>
          </cell>
        </row>
        <row r="1126">
          <cell r="AO1126" t="e">
            <v>#DIV/0!</v>
          </cell>
        </row>
        <row r="1127">
          <cell r="AO1127" t="e">
            <v>#DIV/0!</v>
          </cell>
        </row>
        <row r="1128">
          <cell r="AO1128" t="e">
            <v>#DIV/0!</v>
          </cell>
        </row>
        <row r="1129">
          <cell r="AO1129" t="e">
            <v>#DIV/0!</v>
          </cell>
        </row>
        <row r="1130">
          <cell r="AO1130" t="e">
            <v>#DIV/0!</v>
          </cell>
        </row>
        <row r="1131">
          <cell r="AO1131" t="e">
            <v>#DIV/0!</v>
          </cell>
        </row>
        <row r="1132">
          <cell r="AO1132" t="e">
            <v>#DIV/0!</v>
          </cell>
        </row>
        <row r="1133">
          <cell r="AO1133" t="e">
            <v>#DIV/0!</v>
          </cell>
        </row>
        <row r="1134">
          <cell r="AO1134" t="e">
            <v>#DIV/0!</v>
          </cell>
        </row>
        <row r="1136">
          <cell r="AO1136" t="e">
            <v>#DIV/0!</v>
          </cell>
        </row>
        <row r="1139">
          <cell r="AO1139" t="e">
            <v>#DIV/0!</v>
          </cell>
        </row>
        <row r="1140">
          <cell r="AO1140" t="e">
            <v>#DIV/0!</v>
          </cell>
        </row>
        <row r="1141">
          <cell r="AO1141" t="e">
            <v>#DIV/0!</v>
          </cell>
        </row>
        <row r="1142">
          <cell r="AO1142" t="e">
            <v>#DIV/0!</v>
          </cell>
        </row>
        <row r="1143">
          <cell r="AO1143" t="e">
            <v>#DIV/0!</v>
          </cell>
        </row>
        <row r="1144">
          <cell r="AO1144" t="e">
            <v>#DIV/0!</v>
          </cell>
        </row>
        <row r="1145">
          <cell r="AO1145" t="e">
            <v>#DIV/0!</v>
          </cell>
        </row>
        <row r="1146">
          <cell r="AO1146" t="e">
            <v>#DIV/0!</v>
          </cell>
        </row>
        <row r="1147">
          <cell r="AO1147" t="e">
            <v>#DIV/0!</v>
          </cell>
        </row>
        <row r="1148">
          <cell r="AO1148" t="e">
            <v>#DIV/0!</v>
          </cell>
        </row>
        <row r="1149">
          <cell r="AO1149" t="e">
            <v>#DIV/0!</v>
          </cell>
        </row>
        <row r="1150">
          <cell r="AO1150" t="e">
            <v>#DIV/0!</v>
          </cell>
        </row>
        <row r="1151">
          <cell r="AO1151" t="e">
            <v>#DIV/0!</v>
          </cell>
        </row>
        <row r="1152">
          <cell r="AO1152" t="e">
            <v>#DIV/0!</v>
          </cell>
        </row>
        <row r="1153">
          <cell r="AO1153" t="e">
            <v>#DIV/0!</v>
          </cell>
        </row>
        <row r="1154">
          <cell r="AO1154" t="e">
            <v>#DIV/0!</v>
          </cell>
        </row>
        <row r="1155">
          <cell r="AO1155" t="e">
            <v>#DIV/0!</v>
          </cell>
        </row>
        <row r="1156">
          <cell r="AO1156" t="e">
            <v>#DIV/0!</v>
          </cell>
        </row>
        <row r="1158">
          <cell r="AO1158">
            <v>0</v>
          </cell>
        </row>
        <row r="1168">
          <cell r="AO1168">
            <v>0</v>
          </cell>
        </row>
        <row r="1169">
          <cell r="AO1169">
            <v>0</v>
          </cell>
        </row>
        <row r="1172">
          <cell r="AO1172">
            <v>0</v>
          </cell>
        </row>
        <row r="1173">
          <cell r="AO1173">
            <v>0</v>
          </cell>
        </row>
        <row r="1176">
          <cell r="AO1176">
            <v>0</v>
          </cell>
        </row>
        <row r="1177">
          <cell r="AO1177">
            <v>0</v>
          </cell>
        </row>
        <row r="1178">
          <cell r="AO1178" t="e">
            <v>#DIV/0!</v>
          </cell>
        </row>
        <row r="1179">
          <cell r="AO1179">
            <v>0</v>
          </cell>
        </row>
        <row r="1180">
          <cell r="AO1180">
            <v>0</v>
          </cell>
        </row>
        <row r="1183">
          <cell r="AO1183">
            <v>0</v>
          </cell>
        </row>
        <row r="1190">
          <cell r="AO1190">
            <v>0</v>
          </cell>
        </row>
        <row r="1191">
          <cell r="AO1191">
            <v>0</v>
          </cell>
        </row>
        <row r="1192">
          <cell r="AO1192">
            <v>0</v>
          </cell>
        </row>
        <row r="1193">
          <cell r="AO1193">
            <v>0</v>
          </cell>
        </row>
        <row r="1194">
          <cell r="AO1194">
            <v>0</v>
          </cell>
        </row>
        <row r="1195">
          <cell r="AO1195">
            <v>0</v>
          </cell>
        </row>
        <row r="1196">
          <cell r="AO1196">
            <v>0</v>
          </cell>
        </row>
        <row r="1197">
          <cell r="AO1197">
            <v>0</v>
          </cell>
        </row>
        <row r="1198">
          <cell r="AO1198">
            <v>0</v>
          </cell>
        </row>
        <row r="1200">
          <cell r="AO1200">
            <v>0</v>
          </cell>
        </row>
        <row r="1201">
          <cell r="AO1201">
            <v>0</v>
          </cell>
        </row>
        <row r="1202">
          <cell r="AO1202">
            <v>0</v>
          </cell>
        </row>
        <row r="1203">
          <cell r="AO1203">
            <v>0</v>
          </cell>
        </row>
        <row r="1204">
          <cell r="AO1204">
            <v>0</v>
          </cell>
        </row>
        <row r="1205">
          <cell r="AO1205">
            <v>0</v>
          </cell>
        </row>
        <row r="1206">
          <cell r="AO1206">
            <v>0</v>
          </cell>
        </row>
        <row r="1207">
          <cell r="AO1207">
            <v>0</v>
          </cell>
        </row>
        <row r="1208">
          <cell r="AO1208">
            <v>0</v>
          </cell>
        </row>
        <row r="1209">
          <cell r="AO1209">
            <v>0</v>
          </cell>
        </row>
        <row r="1210">
          <cell r="AO1210">
            <v>0</v>
          </cell>
        </row>
        <row r="1211">
          <cell r="AO1211">
            <v>0</v>
          </cell>
        </row>
        <row r="1212">
          <cell r="AO1212">
            <v>0</v>
          </cell>
        </row>
        <row r="1213">
          <cell r="AO1213">
            <v>0</v>
          </cell>
        </row>
        <row r="1219">
          <cell r="AO1219">
            <v>0</v>
          </cell>
        </row>
        <row r="1220">
          <cell r="AO1220">
            <v>0</v>
          </cell>
        </row>
        <row r="1222">
          <cell r="AO1222">
            <v>1.4999999999999902E-2</v>
          </cell>
        </row>
        <row r="1224">
          <cell r="AO1224">
            <v>2.0000000000000018E-2</v>
          </cell>
        </row>
        <row r="1225">
          <cell r="AO1225">
            <v>2.0000000000000018E-2</v>
          </cell>
        </row>
        <row r="1226">
          <cell r="AO1226">
            <v>2.0000000000000018E-2</v>
          </cell>
        </row>
        <row r="1227">
          <cell r="AO1227">
            <v>2.0000000000000018E-2</v>
          </cell>
        </row>
        <row r="1228">
          <cell r="AO1228">
            <v>0</v>
          </cell>
        </row>
        <row r="1230">
          <cell r="AO1230" t="e">
            <v>#DIV/0!</v>
          </cell>
        </row>
        <row r="1231">
          <cell r="AO1231" t="e">
            <v>#DIV/0!</v>
          </cell>
        </row>
        <row r="1232">
          <cell r="AO1232" t="e">
            <v>#DIV/0!</v>
          </cell>
        </row>
        <row r="1233">
          <cell r="AO1233" t="e">
            <v>#DIV/0!</v>
          </cell>
        </row>
        <row r="1234">
          <cell r="AO1234" t="e">
            <v>#DIV/0!</v>
          </cell>
        </row>
        <row r="1236">
          <cell r="AO1236">
            <v>1.4999999999999902E-2</v>
          </cell>
        </row>
        <row r="1238">
          <cell r="AO1238">
            <v>2.0000000000000018E-2</v>
          </cell>
        </row>
        <row r="1239">
          <cell r="AO1239">
            <v>2.0000000000000018E-2</v>
          </cell>
        </row>
        <row r="1240">
          <cell r="AO1240">
            <v>2.0000000000000018E-2</v>
          </cell>
        </row>
        <row r="1241">
          <cell r="AO1241">
            <v>2.0000000000000018E-2</v>
          </cell>
        </row>
        <row r="1242">
          <cell r="AO1242">
            <v>0</v>
          </cell>
        </row>
        <row r="1244">
          <cell r="AO1244">
            <v>1.0000000000000009E-2</v>
          </cell>
        </row>
        <row r="1245">
          <cell r="AO1245">
            <v>1.0000000000000009E-2</v>
          </cell>
        </row>
        <row r="1246">
          <cell r="AO1246">
            <v>1.0000000000000009E-2</v>
          </cell>
        </row>
        <row r="1247">
          <cell r="AO1247">
            <v>1.0000000000000009E-2</v>
          </cell>
        </row>
        <row r="1248">
          <cell r="AO1248">
            <v>1.0000000000000009E-2</v>
          </cell>
        </row>
        <row r="1250">
          <cell r="AO1250">
            <v>2.3975685747200277E-3</v>
          </cell>
        </row>
        <row r="1252">
          <cell r="AO1252">
            <v>0</v>
          </cell>
        </row>
        <row r="1253">
          <cell r="AO1253">
            <v>0</v>
          </cell>
        </row>
        <row r="1255">
          <cell r="AO1255">
            <v>0</v>
          </cell>
        </row>
        <row r="1256">
          <cell r="AO1256">
            <v>0</v>
          </cell>
        </row>
        <row r="1260">
          <cell r="AO1260" t="e">
            <v>#DIV/0!</v>
          </cell>
        </row>
        <row r="1262">
          <cell r="AO1262" t="e">
            <v>#DIV/0!</v>
          </cell>
        </row>
        <row r="1263">
          <cell r="AO1263" t="e">
            <v>#DIV/0!</v>
          </cell>
        </row>
        <row r="1264">
          <cell r="AO1264" t="e">
            <v>#DIV/0!</v>
          </cell>
        </row>
        <row r="1265">
          <cell r="AO1265">
            <v>7.9145963559732899E-2</v>
          </cell>
        </row>
        <row r="1266">
          <cell r="AO1266">
            <v>-1.7601551667170923E-2</v>
          </cell>
        </row>
        <row r="1269">
          <cell r="AO1269" t="e">
            <v>#DIV/0!</v>
          </cell>
        </row>
        <row r="1270">
          <cell r="AO1270" t="e">
            <v>#DIV/0!</v>
          </cell>
        </row>
        <row r="1271">
          <cell r="AO1271">
            <v>0</v>
          </cell>
        </row>
        <row r="1275">
          <cell r="AO1275" t="e">
            <v>#DIV/0!</v>
          </cell>
        </row>
        <row r="1276">
          <cell r="AO1276" t="e">
            <v>#DIV/0!</v>
          </cell>
        </row>
        <row r="1277">
          <cell r="AO1277" t="e">
            <v>#DIV/0!</v>
          </cell>
        </row>
        <row r="1278">
          <cell r="AO1278" t="e">
            <v>#DIV/0!</v>
          </cell>
        </row>
        <row r="1279">
          <cell r="AO1279" t="e">
            <v>#DIV/0!</v>
          </cell>
        </row>
        <row r="1280">
          <cell r="AO1280" t="e">
            <v>#DIV/0!</v>
          </cell>
        </row>
        <row r="1281">
          <cell r="AO1281" t="e">
            <v>#DIV/0!</v>
          </cell>
        </row>
        <row r="1282">
          <cell r="AO1282" t="e">
            <v>#DIV/0!</v>
          </cell>
        </row>
        <row r="1283">
          <cell r="AO1283" t="e">
            <v>#DIV/0!</v>
          </cell>
        </row>
        <row r="1284">
          <cell r="AO1284" t="e">
            <v>#DIV/0!</v>
          </cell>
        </row>
        <row r="1285">
          <cell r="AO1285" t="e">
            <v>#DIV/0!</v>
          </cell>
        </row>
        <row r="1286">
          <cell r="AO1286" t="e">
            <v>#DIV/0!</v>
          </cell>
        </row>
        <row r="1287">
          <cell r="AO1287" t="e">
            <v>#DIV/0!</v>
          </cell>
        </row>
        <row r="1288">
          <cell r="AO1288" t="e">
            <v>#DIV/0!</v>
          </cell>
        </row>
        <row r="1289">
          <cell r="AO1289" t="e">
            <v>#DIV/0!</v>
          </cell>
        </row>
        <row r="1290">
          <cell r="AO1290" t="e">
            <v>#DIV/0!</v>
          </cell>
        </row>
        <row r="1291">
          <cell r="AO1291" t="e">
            <v>#DIV/0!</v>
          </cell>
        </row>
        <row r="1292">
          <cell r="AO1292" t="e">
            <v>#DIV/0!</v>
          </cell>
        </row>
        <row r="1293">
          <cell r="AO1293" t="e">
            <v>#DIV/0!</v>
          </cell>
        </row>
        <row r="1294">
          <cell r="AO1294" t="e">
            <v>#DIV/0!</v>
          </cell>
        </row>
        <row r="1295">
          <cell r="AO1295" t="e">
            <v>#DIV/0!</v>
          </cell>
        </row>
        <row r="1296">
          <cell r="AO1296" t="e">
            <v>#DIV/0!</v>
          </cell>
        </row>
        <row r="1298">
          <cell r="AO1298" t="e">
            <v>#DIV/0!</v>
          </cell>
        </row>
        <row r="1305">
          <cell r="AO1305" t="e">
            <v>#DIV/0!</v>
          </cell>
        </row>
        <row r="1306">
          <cell r="AO1306" t="e">
            <v>#DIV/0!</v>
          </cell>
        </row>
        <row r="1309">
          <cell r="AO1309" t="e">
            <v>#DIV/0!</v>
          </cell>
        </row>
        <row r="1310">
          <cell r="AO1310" t="e">
            <v>#DIV/0!</v>
          </cell>
        </row>
        <row r="1312">
          <cell r="AO1312">
            <v>0</v>
          </cell>
        </row>
        <row r="1316">
          <cell r="AO1316" t="e">
            <v>#DIV/0!</v>
          </cell>
        </row>
        <row r="1317">
          <cell r="AO1317" t="e">
            <v>#DIV/0!</v>
          </cell>
        </row>
        <row r="1318">
          <cell r="AO1318" t="e">
            <v>#DIV/0!</v>
          </cell>
        </row>
        <row r="1319">
          <cell r="AO1319" t="e">
            <v>#DIV/0!</v>
          </cell>
        </row>
        <row r="1320">
          <cell r="AO1320" t="e">
            <v>#DIV/0!</v>
          </cell>
        </row>
        <row r="1321">
          <cell r="AO1321" t="e">
            <v>#DIV/0!</v>
          </cell>
        </row>
        <row r="1322">
          <cell r="AO1322" t="e">
            <v>#DIV/0!</v>
          </cell>
        </row>
        <row r="1323">
          <cell r="AO1323" t="e">
            <v>#DIV/0!</v>
          </cell>
        </row>
        <row r="1324">
          <cell r="AO1324" t="e">
            <v>#DIV/0!</v>
          </cell>
        </row>
        <row r="1325">
          <cell r="AO1325" t="e">
            <v>#DIV/0!</v>
          </cell>
        </row>
        <row r="1326">
          <cell r="AO1326" t="e">
            <v>#DIV/0!</v>
          </cell>
        </row>
        <row r="1327">
          <cell r="AO1327" t="e">
            <v>#DIV/0!</v>
          </cell>
        </row>
        <row r="1328">
          <cell r="AO1328" t="e">
            <v>#DIV/0!</v>
          </cell>
        </row>
        <row r="1329">
          <cell r="AO1329" t="e">
            <v>#DIV/0!</v>
          </cell>
        </row>
        <row r="1330">
          <cell r="AO1330" t="e">
            <v>#DIV/0!</v>
          </cell>
        </row>
        <row r="1331">
          <cell r="AO1331" t="e">
            <v>#DIV/0!</v>
          </cell>
        </row>
        <row r="1332">
          <cell r="AO1332" t="e">
            <v>#DIV/0!</v>
          </cell>
        </row>
        <row r="1333">
          <cell r="AO1333" t="e">
            <v>#DIV/0!</v>
          </cell>
        </row>
        <row r="1334">
          <cell r="AO1334" t="e">
            <v>#DIV/0!</v>
          </cell>
        </row>
        <row r="1335">
          <cell r="AO1335" t="e">
            <v>#DIV/0!</v>
          </cell>
        </row>
        <row r="1336">
          <cell r="AO1336" t="e">
            <v>#DIV/0!</v>
          </cell>
        </row>
        <row r="1338">
          <cell r="AO1338">
            <v>0</v>
          </cell>
        </row>
        <row r="1342">
          <cell r="AO1342" t="e">
            <v>#DIV/0!</v>
          </cell>
        </row>
        <row r="1344">
          <cell r="AO1344" t="e">
            <v>#DIV/0!</v>
          </cell>
        </row>
        <row r="1345">
          <cell r="AO1345" t="e">
            <v>#DIV/0!</v>
          </cell>
        </row>
        <row r="1346">
          <cell r="AO1346" t="e">
            <v>#DIV/0!</v>
          </cell>
        </row>
        <row r="1347">
          <cell r="AO1347" t="e">
            <v>#DIV/0!</v>
          </cell>
        </row>
        <row r="1348">
          <cell r="AO1348" t="e">
            <v>#DIV/0!</v>
          </cell>
        </row>
        <row r="1349">
          <cell r="AO1349" t="e">
            <v>#DIV/0!</v>
          </cell>
        </row>
        <row r="1350">
          <cell r="AO1350" t="e">
            <v>#DIV/0!</v>
          </cell>
        </row>
        <row r="1351">
          <cell r="AO1351" t="e">
            <v>#DIV/0!</v>
          </cell>
        </row>
        <row r="1352">
          <cell r="AO1352" t="e">
            <v>#DIV/0!</v>
          </cell>
        </row>
        <row r="1353">
          <cell r="AO1353" t="e">
            <v>#DIV/0!</v>
          </cell>
        </row>
        <row r="1354">
          <cell r="AO1354" t="e">
            <v>#DIV/0!</v>
          </cell>
        </row>
        <row r="1355">
          <cell r="AO1355" t="e">
            <v>#DIV/0!</v>
          </cell>
        </row>
        <row r="1356">
          <cell r="AO1356" t="e">
            <v>#DIV/0!</v>
          </cell>
        </row>
        <row r="1357">
          <cell r="AO1357" t="e">
            <v>#DIV/0!</v>
          </cell>
        </row>
        <row r="1358">
          <cell r="AO1358" t="e">
            <v>#DIV/0!</v>
          </cell>
        </row>
        <row r="1359">
          <cell r="AO1359" t="e">
            <v>#DIV/0!</v>
          </cell>
        </row>
        <row r="1360">
          <cell r="AO1360" t="e">
            <v>#DIV/0!</v>
          </cell>
        </row>
        <row r="1361">
          <cell r="AO1361" t="e">
            <v>#DIV/0!</v>
          </cell>
        </row>
        <row r="1362">
          <cell r="AO1362" t="e">
            <v>#DIV/0!</v>
          </cell>
        </row>
        <row r="1363">
          <cell r="AO1363" t="e">
            <v>#DIV/0!</v>
          </cell>
        </row>
        <row r="1364">
          <cell r="AO1364" t="e">
            <v>#DIV/0!</v>
          </cell>
        </row>
        <row r="1365">
          <cell r="AO1365" t="e">
            <v>#DIV/0!</v>
          </cell>
        </row>
        <row r="1366">
          <cell r="AO1366" t="e">
            <v>#DIV/0!</v>
          </cell>
        </row>
        <row r="1368">
          <cell r="AO1368">
            <v>0</v>
          </cell>
        </row>
        <row r="1373">
          <cell r="AO1373">
            <v>1</v>
          </cell>
          <cell r="BI1373" t="str">
            <v xml:space="preserve"> Scenario</v>
          </cell>
          <cell r="BJ1373">
            <v>1</v>
          </cell>
        </row>
        <row r="1375">
          <cell r="AO1375">
            <v>0</v>
          </cell>
          <cell r="BI1375">
            <v>0</v>
          </cell>
          <cell r="BJ1375">
            <v>0</v>
          </cell>
          <cell r="BK1375" t="e">
            <v>#DIV/0!</v>
          </cell>
        </row>
        <row r="1376">
          <cell r="AO1376">
            <v>0</v>
          </cell>
          <cell r="BI1376">
            <v>0</v>
          </cell>
          <cell r="BJ1376">
            <v>0</v>
          </cell>
          <cell r="BK1376" t="e">
            <v>#DIV/0!</v>
          </cell>
        </row>
        <row r="1377">
          <cell r="AO1377">
            <v>0</v>
          </cell>
          <cell r="BI1377">
            <v>0</v>
          </cell>
          <cell r="BJ1377">
            <v>0</v>
          </cell>
          <cell r="BK1377" t="e">
            <v>#DIV/0!</v>
          </cell>
        </row>
        <row r="1378">
          <cell r="AO1378">
            <v>0</v>
          </cell>
          <cell r="BI1378">
            <v>0</v>
          </cell>
          <cell r="BJ1378">
            <v>0</v>
          </cell>
          <cell r="BK1378" t="e">
            <v>#DIV/0!</v>
          </cell>
        </row>
        <row r="1381">
          <cell r="AO1381">
            <v>0</v>
          </cell>
          <cell r="BI1381">
            <v>0</v>
          </cell>
          <cell r="BJ1381">
            <v>0</v>
          </cell>
          <cell r="BK1381" t="e">
            <v>#DIV/0!</v>
          </cell>
        </row>
        <row r="1382">
          <cell r="AO1382">
            <v>0</v>
          </cell>
          <cell r="BI1382">
            <v>0</v>
          </cell>
          <cell r="BJ1382">
            <v>0</v>
          </cell>
          <cell r="BK1382" t="e">
            <v>#DIV/0!</v>
          </cell>
        </row>
        <row r="1383">
          <cell r="AO1383">
            <v>0</v>
          </cell>
          <cell r="BI1383">
            <v>0</v>
          </cell>
          <cell r="BJ1383">
            <v>0</v>
          </cell>
          <cell r="BK1383" t="e">
            <v>#DIV/0!</v>
          </cell>
        </row>
        <row r="1385">
          <cell r="AO1385">
            <v>0</v>
          </cell>
          <cell r="BI1385">
            <v>0</v>
          </cell>
          <cell r="BJ1385">
            <v>0</v>
          </cell>
          <cell r="BK1385" t="e">
            <v>#DIV/0!</v>
          </cell>
        </row>
        <row r="1386">
          <cell r="AO1386">
            <v>0</v>
          </cell>
          <cell r="BI1386">
            <v>0</v>
          </cell>
          <cell r="BJ1386">
            <v>0</v>
          </cell>
          <cell r="BK1386" t="e">
            <v>#DIV/0!</v>
          </cell>
        </row>
        <row r="1388">
          <cell r="AO1388">
            <v>0</v>
          </cell>
          <cell r="BI1388">
            <v>0</v>
          </cell>
          <cell r="BJ1388">
            <v>0</v>
          </cell>
          <cell r="BK1388" t="e">
            <v>#DIV/0!</v>
          </cell>
        </row>
        <row r="1389">
          <cell r="AO1389">
            <v>0</v>
          </cell>
          <cell r="BI1389">
            <v>0</v>
          </cell>
          <cell r="BJ1389">
            <v>0</v>
          </cell>
          <cell r="BK1389" t="e">
            <v>#DIV/0!</v>
          </cell>
        </row>
        <row r="1390">
          <cell r="AO1390">
            <v>0</v>
          </cell>
          <cell r="BI1390">
            <v>0</v>
          </cell>
          <cell r="BJ1390">
            <v>0</v>
          </cell>
          <cell r="BK1390" t="e">
            <v>#DIV/0!</v>
          </cell>
        </row>
        <row r="1392">
          <cell r="AO1392" t="e">
            <v>#DIV/0!</v>
          </cell>
        </row>
        <row r="1393">
          <cell r="AO1393" t="e">
            <v>#DIV/0!</v>
          </cell>
        </row>
        <row r="1394">
          <cell r="AO1394">
            <v>0</v>
          </cell>
          <cell r="BI1394">
            <v>0</v>
          </cell>
          <cell r="BJ1394">
            <v>0</v>
          </cell>
          <cell r="BK1394" t="e">
            <v>#DIV/0!</v>
          </cell>
        </row>
        <row r="1395">
          <cell r="AO1395">
            <v>0</v>
          </cell>
          <cell r="BI1395">
            <v>0</v>
          </cell>
          <cell r="BJ1395">
            <v>0</v>
          </cell>
          <cell r="BK1395" t="e">
            <v>#DIV/0!</v>
          </cell>
        </row>
        <row r="1397">
          <cell r="AO1397">
            <v>0</v>
          </cell>
          <cell r="BI1397">
            <v>0</v>
          </cell>
          <cell r="BJ1397">
            <v>0</v>
          </cell>
          <cell r="BK1397" t="e">
            <v>#DIV/0!</v>
          </cell>
        </row>
        <row r="1398">
          <cell r="AO1398">
            <v>0</v>
          </cell>
          <cell r="BI1398">
            <v>0</v>
          </cell>
          <cell r="BJ1398">
            <v>0</v>
          </cell>
          <cell r="BK1398" t="e">
            <v>#DIV/0!</v>
          </cell>
        </row>
        <row r="1399">
          <cell r="AO1399">
            <v>0</v>
          </cell>
        </row>
        <row r="1400">
          <cell r="AO1400">
            <v>0</v>
          </cell>
        </row>
        <row r="1401">
          <cell r="AO1401">
            <v>0</v>
          </cell>
          <cell r="BI1401">
            <v>0</v>
          </cell>
          <cell r="BJ1401">
            <v>0</v>
          </cell>
          <cell r="BK1401" t="e">
            <v>#DIV/0!</v>
          </cell>
        </row>
        <row r="1402">
          <cell r="AO1402">
            <v>0</v>
          </cell>
          <cell r="BI1402">
            <v>0</v>
          </cell>
          <cell r="BJ1402">
            <v>0</v>
          </cell>
          <cell r="BK1402" t="e">
            <v>#DIV/0!</v>
          </cell>
        </row>
        <row r="1403">
          <cell r="AO1403">
            <v>0</v>
          </cell>
          <cell r="BI1403">
            <v>0</v>
          </cell>
          <cell r="BJ1403">
            <v>0</v>
          </cell>
          <cell r="BK1403" t="e">
            <v>#DIV/0!</v>
          </cell>
        </row>
        <row r="1404">
          <cell r="AO1404">
            <v>0</v>
          </cell>
          <cell r="BI1404">
            <v>0</v>
          </cell>
          <cell r="BJ1404">
            <v>0</v>
          </cell>
          <cell r="BK1404" t="e">
            <v>#DIV/0!</v>
          </cell>
        </row>
        <row r="1405">
          <cell r="AO1405">
            <v>0</v>
          </cell>
          <cell r="BI1405">
            <v>0</v>
          </cell>
          <cell r="BJ1405">
            <v>0</v>
          </cell>
          <cell r="BK1405" t="e">
            <v>#DIV/0!</v>
          </cell>
        </row>
        <row r="1406">
          <cell r="AO1406">
            <v>0</v>
          </cell>
          <cell r="BI1406">
            <v>0</v>
          </cell>
          <cell r="BJ1406">
            <v>0</v>
          </cell>
          <cell r="BK1406" t="e">
            <v>#DIV/0!</v>
          </cell>
        </row>
        <row r="1407">
          <cell r="AO1407" t="e">
            <v>#DIV/0!</v>
          </cell>
          <cell r="BI1407">
            <v>0</v>
          </cell>
          <cell r="BJ1407">
            <v>0</v>
          </cell>
          <cell r="BK1407" t="e">
            <v>#DIV/0!</v>
          </cell>
        </row>
        <row r="1408">
          <cell r="AO1408" t="e">
            <v>#DIV/0!</v>
          </cell>
          <cell r="BI1408">
            <v>0</v>
          </cell>
          <cell r="BJ1408">
            <v>0</v>
          </cell>
          <cell r="BK1408" t="e">
            <v>#DIV/0!</v>
          </cell>
        </row>
        <row r="1409">
          <cell r="AO1409" t="e">
            <v>#DIV/0!</v>
          </cell>
          <cell r="BI1409">
            <v>0</v>
          </cell>
          <cell r="BJ1409">
            <v>0</v>
          </cell>
          <cell r="BK1409" t="e">
            <v>#DIV/0!</v>
          </cell>
        </row>
        <row r="1410">
          <cell r="AO1410" t="e">
            <v>#DIV/0!</v>
          </cell>
          <cell r="BI1410">
            <v>0</v>
          </cell>
          <cell r="BJ1410">
            <v>0</v>
          </cell>
          <cell r="BK1410" t="e">
            <v>#DIV/0!</v>
          </cell>
        </row>
        <row r="1411">
          <cell r="AO1411" t="e">
            <v>#DIV/0!</v>
          </cell>
          <cell r="BI1411">
            <v>0</v>
          </cell>
          <cell r="BJ1411">
            <v>0</v>
          </cell>
          <cell r="BK1411" t="e">
            <v>#DIV/0!</v>
          </cell>
        </row>
        <row r="1412">
          <cell r="AO1412" t="e">
            <v>#DIV/0!</v>
          </cell>
          <cell r="BI1412">
            <v>0</v>
          </cell>
          <cell r="BJ1412">
            <v>0</v>
          </cell>
          <cell r="BK1412" t="e">
            <v>#DIV/0!</v>
          </cell>
        </row>
        <row r="1413">
          <cell r="AO1413" t="e">
            <v>#DIV/0!</v>
          </cell>
          <cell r="BI1413">
            <v>0</v>
          </cell>
          <cell r="BJ1413">
            <v>0</v>
          </cell>
          <cell r="BK1413" t="e">
            <v>#DIV/0!</v>
          </cell>
        </row>
        <row r="1414">
          <cell r="AO1414" t="e">
            <v>#DIV/0!</v>
          </cell>
          <cell r="BI1414">
            <v>0</v>
          </cell>
          <cell r="BJ1414">
            <v>0</v>
          </cell>
          <cell r="BK1414" t="e">
            <v>#DIV/0!</v>
          </cell>
        </row>
        <row r="1416">
          <cell r="AO1416" t="e">
            <v>#DIV/0!</v>
          </cell>
          <cell r="BI1416">
            <v>0</v>
          </cell>
          <cell r="BJ1416">
            <v>0</v>
          </cell>
          <cell r="BK1416" t="e">
            <v>#DIV/0!</v>
          </cell>
        </row>
        <row r="1419">
          <cell r="AO1419" t="e">
            <v>#DIV/0!</v>
          </cell>
          <cell r="BI1419">
            <v>0</v>
          </cell>
          <cell r="BJ1419">
            <v>0</v>
          </cell>
          <cell r="BK1419" t="e">
            <v>#DIV/0!</v>
          </cell>
        </row>
        <row r="1420">
          <cell r="AO1420" t="e">
            <v>#DIV/0!</v>
          </cell>
          <cell r="BI1420">
            <v>0</v>
          </cell>
          <cell r="BJ1420">
            <v>0</v>
          </cell>
          <cell r="BK1420" t="e">
            <v>#DIV/0!</v>
          </cell>
        </row>
        <row r="1421">
          <cell r="AO1421" t="e">
            <v>#DIV/0!</v>
          </cell>
          <cell r="BI1421">
            <v>0</v>
          </cell>
          <cell r="BJ1421">
            <v>0</v>
          </cell>
          <cell r="BK1421" t="e">
            <v>#DIV/0!</v>
          </cell>
        </row>
        <row r="1422">
          <cell r="AO1422" t="e">
            <v>#DIV/0!</v>
          </cell>
          <cell r="BI1422">
            <v>0</v>
          </cell>
          <cell r="BJ1422">
            <v>0</v>
          </cell>
          <cell r="BK1422" t="e">
            <v>#DIV/0!</v>
          </cell>
        </row>
        <row r="1423">
          <cell r="AO1423" t="e">
            <v>#DIV/0!</v>
          </cell>
          <cell r="BI1423">
            <v>0</v>
          </cell>
          <cell r="BJ1423">
            <v>0</v>
          </cell>
          <cell r="BK1423" t="e">
            <v>#DIV/0!</v>
          </cell>
        </row>
        <row r="1424">
          <cell r="AO1424" t="e">
            <v>#DIV/0!</v>
          </cell>
          <cell r="BI1424">
            <v>0</v>
          </cell>
          <cell r="BJ1424">
            <v>0</v>
          </cell>
          <cell r="BK1424" t="e">
            <v>#DIV/0!</v>
          </cell>
        </row>
        <row r="1426">
          <cell r="AO1426">
            <v>0</v>
          </cell>
          <cell r="BI1426">
            <v>0</v>
          </cell>
          <cell r="BJ1426">
            <v>0</v>
          </cell>
          <cell r="BK1426" t="e">
            <v>#DIV/0!</v>
          </cell>
        </row>
        <row r="1427">
          <cell r="AO1427">
            <v>0</v>
          </cell>
          <cell r="BI1427">
            <v>0</v>
          </cell>
          <cell r="BJ1427">
            <v>0</v>
          </cell>
          <cell r="BK1427" t="e">
            <v>#DIV/0!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tables"/>
      <sheetName val="(PE)"/>
      <sheetName val="(PS)"/>
      <sheetName val="Education"/>
      <sheetName val="Phillips"/>
      <sheetName val="XA-residual"/>
      <sheetName val="EG"/>
      <sheetName val="inflevel"/>
      <sheetName val="EGLP PL"/>
      <sheetName val="aq"/>
    </sheetNames>
    <sheetDataSet>
      <sheetData sheetId="0">
        <row r="7">
          <cell r="AN7">
            <v>10079.786004663296</v>
          </cell>
          <cell r="AP7">
            <v>0</v>
          </cell>
        </row>
        <row r="8">
          <cell r="AP8">
            <v>0</v>
          </cell>
        </row>
        <row r="9">
          <cell r="AP9">
            <v>0</v>
          </cell>
        </row>
        <row r="11">
          <cell r="AP11">
            <v>0</v>
          </cell>
        </row>
        <row r="12">
          <cell r="AP12">
            <v>0</v>
          </cell>
        </row>
        <row r="14">
          <cell r="AP14">
            <v>0</v>
          </cell>
        </row>
        <row r="15">
          <cell r="AP15">
            <v>0</v>
          </cell>
        </row>
        <row r="17">
          <cell r="AP17">
            <v>0</v>
          </cell>
        </row>
        <row r="18">
          <cell r="AP18">
            <v>0</v>
          </cell>
        </row>
        <row r="19">
          <cell r="AP19">
            <v>0</v>
          </cell>
        </row>
        <row r="20">
          <cell r="AP20">
            <v>0</v>
          </cell>
        </row>
        <row r="21">
          <cell r="AP21">
            <v>0</v>
          </cell>
        </row>
        <row r="23">
          <cell r="AP23">
            <v>0</v>
          </cell>
        </row>
        <row r="24">
          <cell r="AP24">
            <v>0</v>
          </cell>
        </row>
        <row r="25">
          <cell r="AP25">
            <v>0</v>
          </cell>
        </row>
        <row r="26">
          <cell r="AP26">
            <v>0</v>
          </cell>
        </row>
        <row r="27">
          <cell r="AP27">
            <v>0</v>
          </cell>
        </row>
        <row r="28">
          <cell r="AP28">
            <v>0</v>
          </cell>
        </row>
        <row r="29">
          <cell r="AP29">
            <v>0</v>
          </cell>
        </row>
        <row r="30">
          <cell r="AP30">
            <v>0</v>
          </cell>
        </row>
        <row r="31">
          <cell r="AP31">
            <v>0</v>
          </cell>
        </row>
        <row r="32">
          <cell r="AP32">
            <v>0</v>
          </cell>
        </row>
        <row r="33">
          <cell r="AP33">
            <v>0</v>
          </cell>
        </row>
        <row r="34">
          <cell r="AP34">
            <v>0</v>
          </cell>
        </row>
        <row r="35">
          <cell r="AP35">
            <v>0</v>
          </cell>
        </row>
        <row r="36">
          <cell r="AP36">
            <v>0</v>
          </cell>
        </row>
        <row r="37">
          <cell r="AP37">
            <v>0</v>
          </cell>
        </row>
        <row r="38">
          <cell r="AP38">
            <v>0</v>
          </cell>
        </row>
        <row r="39">
          <cell r="AP39">
            <v>0</v>
          </cell>
        </row>
        <row r="40">
          <cell r="AP40">
            <v>0</v>
          </cell>
        </row>
        <row r="41">
          <cell r="AP41">
            <v>0</v>
          </cell>
        </row>
        <row r="42">
          <cell r="AP42">
            <v>0</v>
          </cell>
        </row>
        <row r="43">
          <cell r="AP43">
            <v>0</v>
          </cell>
        </row>
        <row r="44">
          <cell r="AP44">
            <v>0</v>
          </cell>
        </row>
        <row r="45">
          <cell r="AP45">
            <v>0</v>
          </cell>
        </row>
        <row r="46">
          <cell r="AP46">
            <v>0</v>
          </cell>
        </row>
        <row r="48">
          <cell r="AP48">
            <v>0</v>
          </cell>
        </row>
        <row r="49">
          <cell r="AP49">
            <v>0</v>
          </cell>
        </row>
        <row r="50">
          <cell r="AP50">
            <v>0</v>
          </cell>
        </row>
        <row r="57">
          <cell r="AP57">
            <v>0</v>
          </cell>
        </row>
        <row r="59">
          <cell r="AP59">
            <v>0</v>
          </cell>
        </row>
        <row r="60">
          <cell r="AP60">
            <v>0</v>
          </cell>
        </row>
        <row r="63">
          <cell r="AP63">
            <v>0</v>
          </cell>
        </row>
        <row r="64">
          <cell r="AP64">
            <v>0</v>
          </cell>
        </row>
        <row r="66">
          <cell r="AP66">
            <v>0</v>
          </cell>
        </row>
        <row r="67">
          <cell r="AP67">
            <v>0</v>
          </cell>
        </row>
        <row r="69">
          <cell r="AP69">
            <v>0</v>
          </cell>
        </row>
        <row r="70">
          <cell r="AP70">
            <v>0</v>
          </cell>
        </row>
        <row r="75">
          <cell r="AP75">
            <v>0</v>
          </cell>
        </row>
        <row r="76">
          <cell r="AP76">
            <v>0</v>
          </cell>
        </row>
        <row r="77">
          <cell r="AP77">
            <v>0</v>
          </cell>
        </row>
        <row r="78">
          <cell r="AP78">
            <v>0</v>
          </cell>
        </row>
        <row r="79">
          <cell r="AP79">
            <v>0</v>
          </cell>
        </row>
        <row r="81">
          <cell r="AP81">
            <v>0</v>
          </cell>
        </row>
        <row r="82">
          <cell r="AP82">
            <v>0</v>
          </cell>
        </row>
        <row r="83">
          <cell r="AP83">
            <v>0</v>
          </cell>
        </row>
        <row r="85">
          <cell r="AP85">
            <v>0</v>
          </cell>
        </row>
        <row r="91">
          <cell r="AP91">
            <v>0</v>
          </cell>
        </row>
        <row r="92">
          <cell r="AP92">
            <v>0</v>
          </cell>
        </row>
        <row r="93">
          <cell r="AP93">
            <v>0</v>
          </cell>
        </row>
        <row r="94">
          <cell r="AP94">
            <v>0</v>
          </cell>
        </row>
        <row r="95">
          <cell r="AP95">
            <v>0</v>
          </cell>
        </row>
        <row r="96">
          <cell r="AP96">
            <v>0</v>
          </cell>
        </row>
        <row r="97">
          <cell r="AP97">
            <v>0</v>
          </cell>
        </row>
        <row r="98">
          <cell r="AP98">
            <v>0</v>
          </cell>
        </row>
        <row r="99">
          <cell r="AP99">
            <v>0</v>
          </cell>
        </row>
        <row r="100">
          <cell r="AP100">
            <v>0</v>
          </cell>
        </row>
        <row r="101">
          <cell r="AP101">
            <v>0</v>
          </cell>
        </row>
        <row r="102">
          <cell r="AP102">
            <v>0</v>
          </cell>
        </row>
        <row r="104">
          <cell r="AP104">
            <v>0</v>
          </cell>
        </row>
        <row r="105">
          <cell r="AP105">
            <v>0</v>
          </cell>
        </row>
        <row r="106">
          <cell r="AP106">
            <v>0</v>
          </cell>
        </row>
        <row r="107">
          <cell r="AP107">
            <v>0</v>
          </cell>
        </row>
        <row r="108">
          <cell r="AP108">
            <v>0</v>
          </cell>
        </row>
        <row r="109">
          <cell r="AP109">
            <v>0</v>
          </cell>
        </row>
        <row r="112">
          <cell r="AP112">
            <v>0</v>
          </cell>
        </row>
        <row r="113">
          <cell r="AP113">
            <v>0</v>
          </cell>
        </row>
        <row r="114">
          <cell r="AP114">
            <v>0</v>
          </cell>
        </row>
        <row r="116">
          <cell r="AP116">
            <v>0</v>
          </cell>
        </row>
        <row r="117">
          <cell r="AP117">
            <v>0</v>
          </cell>
        </row>
        <row r="119">
          <cell r="AP119">
            <v>0</v>
          </cell>
        </row>
        <row r="126">
          <cell r="AP126" t="e">
            <v>#DIV/0!</v>
          </cell>
        </row>
        <row r="127">
          <cell r="AP127">
            <v>0</v>
          </cell>
        </row>
        <row r="128">
          <cell r="AP128">
            <v>0</v>
          </cell>
        </row>
        <row r="129">
          <cell r="AP129">
            <v>0</v>
          </cell>
        </row>
        <row r="130">
          <cell r="AP130" t="e">
            <v>#DIV/0!</v>
          </cell>
        </row>
        <row r="131">
          <cell r="AP131" t="e">
            <v>#DIV/0!</v>
          </cell>
        </row>
        <row r="132">
          <cell r="AP132" t="e">
            <v>#DIV/0!</v>
          </cell>
        </row>
        <row r="133">
          <cell r="AP133" t="e">
            <v>#DIV/0!</v>
          </cell>
        </row>
        <row r="134">
          <cell r="AP134" t="e">
            <v>#DIV/0!</v>
          </cell>
        </row>
        <row r="135">
          <cell r="AP135" t="e">
            <v>#DIV/0!</v>
          </cell>
        </row>
        <row r="136">
          <cell r="AP136" t="e">
            <v>#DIV/0!</v>
          </cell>
        </row>
        <row r="137">
          <cell r="AP137" t="e">
            <v>#DIV/0!</v>
          </cell>
        </row>
        <row r="138">
          <cell r="AP138" t="e">
            <v>#DIV/0!</v>
          </cell>
        </row>
        <row r="139">
          <cell r="AP139" t="e">
            <v>#DIV/0!</v>
          </cell>
        </row>
        <row r="140">
          <cell r="AP140" t="e">
            <v>#DIV/0!</v>
          </cell>
        </row>
        <row r="141">
          <cell r="AP141" t="e">
            <v>#DIV/0!</v>
          </cell>
        </row>
        <row r="142">
          <cell r="AP142" t="e">
            <v>#DIV/0!</v>
          </cell>
        </row>
        <row r="144">
          <cell r="AP144">
            <v>0</v>
          </cell>
        </row>
        <row r="145">
          <cell r="AP145">
            <v>0</v>
          </cell>
        </row>
        <row r="146">
          <cell r="AP146">
            <v>0</v>
          </cell>
        </row>
        <row r="147">
          <cell r="AP147" t="e">
            <v>#DIV/0!</v>
          </cell>
        </row>
        <row r="148">
          <cell r="AP148">
            <v>0</v>
          </cell>
        </row>
        <row r="150">
          <cell r="AP150" t="e">
            <v>#DIV/0!</v>
          </cell>
        </row>
        <row r="152">
          <cell r="AP152" t="e">
            <v>#DIV/0!</v>
          </cell>
        </row>
        <row r="153">
          <cell r="AP153" t="e">
            <v>#DIV/0!</v>
          </cell>
        </row>
        <row r="154">
          <cell r="AP154" t="e">
            <v>#DIV/0!</v>
          </cell>
        </row>
        <row r="155">
          <cell r="AP155" t="e">
            <v>#DIV/0!</v>
          </cell>
        </row>
        <row r="157">
          <cell r="AP157">
            <v>0</v>
          </cell>
        </row>
        <row r="164">
          <cell r="AP164" t="e">
            <v>#DIV/0!</v>
          </cell>
        </row>
        <row r="165">
          <cell r="AP165" t="e">
            <v>#DIV/0!</v>
          </cell>
        </row>
        <row r="166">
          <cell r="AP166" t="e">
            <v>#DIV/0!</v>
          </cell>
        </row>
        <row r="167">
          <cell r="AP167" t="e">
            <v>#DIV/0!</v>
          </cell>
        </row>
        <row r="168">
          <cell r="AP168" t="e">
            <v>#DIV/0!</v>
          </cell>
        </row>
        <row r="169">
          <cell r="AP169" t="e">
            <v>#DIV/0!</v>
          </cell>
        </row>
        <row r="170">
          <cell r="AP170" t="e">
            <v>#DIV/0!</v>
          </cell>
        </row>
        <row r="171">
          <cell r="AP171" t="e">
            <v>#DIV/0!</v>
          </cell>
        </row>
        <row r="172">
          <cell r="AP172" t="e">
            <v>#DIV/0!</v>
          </cell>
        </row>
        <row r="173">
          <cell r="AP173" t="e">
            <v>#DIV/0!</v>
          </cell>
        </row>
        <row r="174">
          <cell r="AP174" t="e">
            <v>#DIV/0!</v>
          </cell>
        </row>
        <row r="175">
          <cell r="AP175" t="e">
            <v>#DIV/0!</v>
          </cell>
        </row>
        <row r="177">
          <cell r="AP177" t="e">
            <v>#DIV/0!</v>
          </cell>
        </row>
        <row r="179">
          <cell r="AP179" t="e">
            <v>#DIV/0!</v>
          </cell>
        </row>
        <row r="180">
          <cell r="AP180" t="e">
            <v>#DIV/0!</v>
          </cell>
        </row>
        <row r="181">
          <cell r="AP181" t="e">
            <v>#DIV/0!</v>
          </cell>
        </row>
        <row r="183">
          <cell r="AP183">
            <v>0</v>
          </cell>
        </row>
        <row r="190">
          <cell r="AP190" t="e">
            <v>#DIV/0!</v>
          </cell>
        </row>
        <row r="191">
          <cell r="AP191" t="e">
            <v>#DIV/0!</v>
          </cell>
        </row>
        <row r="194">
          <cell r="AP194" t="e">
            <v>#DIV/0!</v>
          </cell>
        </row>
        <row r="195">
          <cell r="AP195" t="e">
            <v>#DIV/0!</v>
          </cell>
        </row>
        <row r="196">
          <cell r="AP196" t="e">
            <v>#DIV/0!</v>
          </cell>
        </row>
        <row r="197">
          <cell r="AP197" t="e">
            <v>#DIV/0!</v>
          </cell>
        </row>
        <row r="198">
          <cell r="AP198" t="e">
            <v>#DIV/0!</v>
          </cell>
        </row>
        <row r="199">
          <cell r="AP199" t="e">
            <v>#DIV/0!</v>
          </cell>
        </row>
        <row r="200">
          <cell r="AP200" t="e">
            <v>#DIV/0!</v>
          </cell>
        </row>
        <row r="201">
          <cell r="AP201" t="e">
            <v>#DIV/0!</v>
          </cell>
        </row>
        <row r="202">
          <cell r="AP202" t="e">
            <v>#DIV/0!</v>
          </cell>
        </row>
        <row r="203">
          <cell r="AP203" t="e">
            <v>#DIV/0!</v>
          </cell>
        </row>
        <row r="204">
          <cell r="AP204" t="e">
            <v>#DIV/0!</v>
          </cell>
        </row>
        <row r="205">
          <cell r="AP205" t="e">
            <v>#DIV/0!</v>
          </cell>
        </row>
        <row r="206">
          <cell r="AP206" t="e">
            <v>#DIV/0!</v>
          </cell>
        </row>
        <row r="208">
          <cell r="AP208">
            <v>0</v>
          </cell>
        </row>
        <row r="214">
          <cell r="AP214">
            <v>0</v>
          </cell>
        </row>
        <row r="215">
          <cell r="AP215">
            <v>0</v>
          </cell>
        </row>
        <row r="216">
          <cell r="AP216">
            <v>0</v>
          </cell>
        </row>
        <row r="217">
          <cell r="AP217">
            <v>0</v>
          </cell>
        </row>
        <row r="218">
          <cell r="AP218">
            <v>0</v>
          </cell>
        </row>
        <row r="220">
          <cell r="AP220">
            <v>0</v>
          </cell>
        </row>
        <row r="221">
          <cell r="AP221">
            <v>0</v>
          </cell>
        </row>
        <row r="222">
          <cell r="AP222">
            <v>0</v>
          </cell>
        </row>
        <row r="223">
          <cell r="AP223">
            <v>0</v>
          </cell>
        </row>
        <row r="224">
          <cell r="AP224">
            <v>0</v>
          </cell>
        </row>
        <row r="225">
          <cell r="AP225">
            <v>0</v>
          </cell>
        </row>
        <row r="237">
          <cell r="AP237">
            <v>0</v>
          </cell>
        </row>
        <row r="241">
          <cell r="AP241">
            <v>0</v>
          </cell>
        </row>
        <row r="242">
          <cell r="AP242">
            <v>0</v>
          </cell>
        </row>
        <row r="243">
          <cell r="AP243">
            <v>0</v>
          </cell>
        </row>
        <row r="244">
          <cell r="AP244">
            <v>0</v>
          </cell>
        </row>
        <row r="245">
          <cell r="AP245">
            <v>0</v>
          </cell>
        </row>
        <row r="247">
          <cell r="AP247">
            <v>0</v>
          </cell>
        </row>
        <row r="249">
          <cell r="AP249">
            <v>0</v>
          </cell>
        </row>
        <row r="250">
          <cell r="AP250">
            <v>0</v>
          </cell>
        </row>
        <row r="251">
          <cell r="AP251">
            <v>0</v>
          </cell>
        </row>
        <row r="253">
          <cell r="AP253">
            <v>0</v>
          </cell>
        </row>
        <row r="254">
          <cell r="AP254">
            <v>0</v>
          </cell>
        </row>
        <row r="261">
          <cell r="AP261">
            <v>0</v>
          </cell>
        </row>
        <row r="265">
          <cell r="AP265">
            <v>0</v>
          </cell>
        </row>
        <row r="266">
          <cell r="AP266">
            <v>0</v>
          </cell>
        </row>
        <row r="267">
          <cell r="AP267">
            <v>0</v>
          </cell>
        </row>
        <row r="268">
          <cell r="AP268">
            <v>0</v>
          </cell>
        </row>
        <row r="269">
          <cell r="AP269">
            <v>0</v>
          </cell>
        </row>
        <row r="271">
          <cell r="AP271">
            <v>0</v>
          </cell>
        </row>
        <row r="273">
          <cell r="AP273">
            <v>0</v>
          </cell>
        </row>
        <row r="274">
          <cell r="AP274">
            <v>0</v>
          </cell>
        </row>
        <row r="275">
          <cell r="AP275">
            <v>0</v>
          </cell>
        </row>
        <row r="277">
          <cell r="AP277">
            <v>0</v>
          </cell>
        </row>
        <row r="278">
          <cell r="AP278">
            <v>0</v>
          </cell>
        </row>
        <row r="290">
          <cell r="AP290">
            <v>0</v>
          </cell>
        </row>
        <row r="294">
          <cell r="AP294">
            <v>0</v>
          </cell>
        </row>
        <row r="295">
          <cell r="AP295">
            <v>0</v>
          </cell>
        </row>
        <row r="296">
          <cell r="AP296">
            <v>0</v>
          </cell>
        </row>
        <row r="297">
          <cell r="AP297">
            <v>0</v>
          </cell>
        </row>
        <row r="298">
          <cell r="AP298">
            <v>0</v>
          </cell>
        </row>
        <row r="300">
          <cell r="AP300">
            <v>0</v>
          </cell>
        </row>
        <row r="302">
          <cell r="AP302">
            <v>0</v>
          </cell>
        </row>
        <row r="303">
          <cell r="AP303">
            <v>0</v>
          </cell>
        </row>
        <row r="304">
          <cell r="AP304">
            <v>0</v>
          </cell>
        </row>
        <row r="306">
          <cell r="AP306">
            <v>0</v>
          </cell>
        </row>
        <row r="307">
          <cell r="AP307">
            <v>0</v>
          </cell>
        </row>
        <row r="314">
          <cell r="AP314">
            <v>0</v>
          </cell>
        </row>
        <row r="318">
          <cell r="AP318">
            <v>0</v>
          </cell>
        </row>
        <row r="319">
          <cell r="AP319">
            <v>0</v>
          </cell>
        </row>
        <row r="320">
          <cell r="AP320">
            <v>0</v>
          </cell>
        </row>
        <row r="321">
          <cell r="AP321">
            <v>0</v>
          </cell>
        </row>
        <row r="322">
          <cell r="AP322">
            <v>0</v>
          </cell>
        </row>
        <row r="324">
          <cell r="AP324">
            <v>0</v>
          </cell>
        </row>
        <row r="326">
          <cell r="AP326">
            <v>0</v>
          </cell>
        </row>
        <row r="327">
          <cell r="AP327">
            <v>0</v>
          </cell>
        </row>
        <row r="328">
          <cell r="AP328">
            <v>0</v>
          </cell>
        </row>
        <row r="330">
          <cell r="AP330">
            <v>0</v>
          </cell>
        </row>
        <row r="331">
          <cell r="AP331">
            <v>0</v>
          </cell>
        </row>
        <row r="343">
          <cell r="AP343">
            <v>0</v>
          </cell>
        </row>
        <row r="347">
          <cell r="AP347">
            <v>0</v>
          </cell>
        </row>
        <row r="348">
          <cell r="AP348">
            <v>0</v>
          </cell>
        </row>
        <row r="349">
          <cell r="AP349">
            <v>0</v>
          </cell>
        </row>
        <row r="350">
          <cell r="AP350">
            <v>0</v>
          </cell>
        </row>
        <row r="351">
          <cell r="AP351">
            <v>0</v>
          </cell>
        </row>
        <row r="353">
          <cell r="AP353">
            <v>0</v>
          </cell>
        </row>
        <row r="355">
          <cell r="AP355">
            <v>0</v>
          </cell>
        </row>
        <row r="356">
          <cell r="AP356">
            <v>0</v>
          </cell>
        </row>
        <row r="357">
          <cell r="AP357">
            <v>0</v>
          </cell>
        </row>
        <row r="359">
          <cell r="AP359">
            <v>0</v>
          </cell>
        </row>
        <row r="360">
          <cell r="AP360">
            <v>0</v>
          </cell>
        </row>
        <row r="367">
          <cell r="AP367">
            <v>0</v>
          </cell>
        </row>
        <row r="371">
          <cell r="AP371">
            <v>0</v>
          </cell>
        </row>
        <row r="372">
          <cell r="AP372">
            <v>0</v>
          </cell>
        </row>
        <row r="373">
          <cell r="AP373">
            <v>0</v>
          </cell>
        </row>
        <row r="374">
          <cell r="AP374">
            <v>0</v>
          </cell>
        </row>
        <row r="375">
          <cell r="AP375">
            <v>0</v>
          </cell>
        </row>
        <row r="377">
          <cell r="AP377">
            <v>0</v>
          </cell>
        </row>
        <row r="379">
          <cell r="AP379">
            <v>0</v>
          </cell>
        </row>
        <row r="380">
          <cell r="AP380">
            <v>0</v>
          </cell>
        </row>
        <row r="381">
          <cell r="AP381">
            <v>0</v>
          </cell>
        </row>
        <row r="383">
          <cell r="AP383">
            <v>0</v>
          </cell>
        </row>
        <row r="384">
          <cell r="AP384">
            <v>0</v>
          </cell>
        </row>
        <row r="396">
          <cell r="AP396">
            <v>0</v>
          </cell>
        </row>
        <row r="400">
          <cell r="AP400">
            <v>0</v>
          </cell>
        </row>
        <row r="401">
          <cell r="AP401">
            <v>0</v>
          </cell>
        </row>
        <row r="402">
          <cell r="AP402">
            <v>0</v>
          </cell>
        </row>
        <row r="403">
          <cell r="AP403">
            <v>0</v>
          </cell>
        </row>
        <row r="404">
          <cell r="AP404">
            <v>0</v>
          </cell>
        </row>
        <row r="406">
          <cell r="AP406">
            <v>0</v>
          </cell>
        </row>
        <row r="408">
          <cell r="AP408">
            <v>0</v>
          </cell>
        </row>
        <row r="409">
          <cell r="AP409">
            <v>0</v>
          </cell>
        </row>
        <row r="410">
          <cell r="AP410">
            <v>0</v>
          </cell>
        </row>
        <row r="412">
          <cell r="AP412">
            <v>0</v>
          </cell>
        </row>
        <row r="413">
          <cell r="AP413">
            <v>0</v>
          </cell>
        </row>
        <row r="420">
          <cell r="AP420" t="e">
            <v>#DIV/0!</v>
          </cell>
        </row>
        <row r="421">
          <cell r="AP421" t="e">
            <v>#DIV/0!</v>
          </cell>
        </row>
        <row r="422">
          <cell r="AP422" t="e">
            <v>#DIV/0!</v>
          </cell>
        </row>
        <row r="423">
          <cell r="AP423" t="e">
            <v>#DIV/0!</v>
          </cell>
        </row>
        <row r="424">
          <cell r="AP424" t="e">
            <v>#DIV/0!</v>
          </cell>
        </row>
        <row r="425">
          <cell r="AP425" t="e">
            <v>#DIV/0!</v>
          </cell>
        </row>
        <row r="426">
          <cell r="AP426" t="e">
            <v>#DIV/0!</v>
          </cell>
        </row>
        <row r="427">
          <cell r="AP427" t="e">
            <v>#DIV/0!</v>
          </cell>
        </row>
        <row r="428">
          <cell r="AP428" t="e">
            <v>#DIV/0!</v>
          </cell>
        </row>
        <row r="430">
          <cell r="AP430" t="e">
            <v>#DIV/0!</v>
          </cell>
        </row>
        <row r="431">
          <cell r="AP431" t="e">
            <v>#DIV/0!</v>
          </cell>
        </row>
        <row r="432">
          <cell r="AP432" t="e">
            <v>#DIV/0!</v>
          </cell>
        </row>
        <row r="433">
          <cell r="AP433" t="e">
            <v>#DIV/0!</v>
          </cell>
        </row>
        <row r="434">
          <cell r="AP434" t="e">
            <v>#DIV/0!</v>
          </cell>
        </row>
        <row r="435">
          <cell r="AP435" t="e">
            <v>#DIV/0!</v>
          </cell>
        </row>
        <row r="436">
          <cell r="AP436" t="e">
            <v>#DIV/0!</v>
          </cell>
        </row>
        <row r="437">
          <cell r="AP437" t="e">
            <v>#DIV/0!</v>
          </cell>
        </row>
        <row r="438">
          <cell r="AP438" t="e">
            <v>#DIV/0!</v>
          </cell>
        </row>
        <row r="440">
          <cell r="AP440" t="e">
            <v>#DIV/0!</v>
          </cell>
        </row>
        <row r="441">
          <cell r="AP441" t="e">
            <v>#DIV/0!</v>
          </cell>
        </row>
        <row r="442">
          <cell r="AP442" t="e">
            <v>#DIV/0!</v>
          </cell>
        </row>
        <row r="443">
          <cell r="AP443" t="e">
            <v>#DIV/0!</v>
          </cell>
        </row>
        <row r="444">
          <cell r="AP444" t="e">
            <v>#DIV/0!</v>
          </cell>
        </row>
        <row r="445">
          <cell r="AP445" t="e">
            <v>#DIV/0!</v>
          </cell>
        </row>
        <row r="446">
          <cell r="AP446" t="e">
            <v>#DIV/0!</v>
          </cell>
        </row>
        <row r="447">
          <cell r="AP447" t="e">
            <v>#DIV/0!</v>
          </cell>
        </row>
        <row r="448">
          <cell r="AP448" t="e">
            <v>#DIV/0!</v>
          </cell>
        </row>
        <row r="450">
          <cell r="AP450" t="e">
            <v>#DIV/0!</v>
          </cell>
        </row>
        <row r="451">
          <cell r="AP451" t="e">
            <v>#DIV/0!</v>
          </cell>
        </row>
        <row r="452">
          <cell r="AP452" t="e">
            <v>#DIV/0!</v>
          </cell>
        </row>
        <row r="453">
          <cell r="AP453" t="e">
            <v>#DIV/0!</v>
          </cell>
        </row>
        <row r="454">
          <cell r="AP454" t="e">
            <v>#DIV/0!</v>
          </cell>
        </row>
        <row r="455">
          <cell r="AP455" t="e">
            <v>#DIV/0!</v>
          </cell>
        </row>
        <row r="456">
          <cell r="AP456" t="e">
            <v>#DIV/0!</v>
          </cell>
        </row>
        <row r="457">
          <cell r="AP457" t="e">
            <v>#DIV/0!</v>
          </cell>
        </row>
        <row r="458">
          <cell r="AP458" t="e">
            <v>#DIV/0!</v>
          </cell>
        </row>
        <row r="465">
          <cell r="AP465" t="e">
            <v>#DIV/0!</v>
          </cell>
        </row>
        <row r="466">
          <cell r="AP466" t="e">
            <v>#DIV/0!</v>
          </cell>
        </row>
        <row r="467">
          <cell r="AP467" t="e">
            <v>#DIV/0!</v>
          </cell>
        </row>
        <row r="468">
          <cell r="AP468" t="e">
            <v>#DIV/0!</v>
          </cell>
        </row>
        <row r="469">
          <cell r="AP469" t="e">
            <v>#DIV/0!</v>
          </cell>
        </row>
        <row r="470">
          <cell r="AP470" t="e">
            <v>#DIV/0!</v>
          </cell>
        </row>
        <row r="471">
          <cell r="AP471" t="e">
            <v>#DIV/0!</v>
          </cell>
        </row>
        <row r="472">
          <cell r="AP472" t="e">
            <v>#DIV/0!</v>
          </cell>
        </row>
        <row r="473">
          <cell r="AP473" t="e">
            <v>#DIV/0!</v>
          </cell>
        </row>
        <row r="475">
          <cell r="AP475" t="e">
            <v>#DIV/0!</v>
          </cell>
        </row>
        <row r="476">
          <cell r="AP476" t="e">
            <v>#DIV/0!</v>
          </cell>
        </row>
        <row r="477">
          <cell r="AP477" t="e">
            <v>#DIV/0!</v>
          </cell>
        </row>
        <row r="478">
          <cell r="AP478" t="e">
            <v>#DIV/0!</v>
          </cell>
        </row>
        <row r="479">
          <cell r="AP479" t="e">
            <v>#DIV/0!</v>
          </cell>
        </row>
        <row r="480">
          <cell r="AP480" t="e">
            <v>#DIV/0!</v>
          </cell>
        </row>
        <row r="481">
          <cell r="AP481" t="e">
            <v>#DIV/0!</v>
          </cell>
        </row>
        <row r="482">
          <cell r="AP482" t="e">
            <v>#DIV/0!</v>
          </cell>
        </row>
        <row r="483">
          <cell r="AP483" t="e">
            <v>#DIV/0!</v>
          </cell>
        </row>
        <row r="485">
          <cell r="AP485" t="e">
            <v>#DIV/0!</v>
          </cell>
        </row>
        <row r="486">
          <cell r="AP486" t="e">
            <v>#DIV/0!</v>
          </cell>
        </row>
        <row r="487">
          <cell r="AP487" t="e">
            <v>#DIV/0!</v>
          </cell>
        </row>
        <row r="488">
          <cell r="AP488" t="e">
            <v>#DIV/0!</v>
          </cell>
        </row>
        <row r="489">
          <cell r="AP489" t="e">
            <v>#DIV/0!</v>
          </cell>
        </row>
        <row r="490">
          <cell r="AP490" t="e">
            <v>#DIV/0!</v>
          </cell>
        </row>
        <row r="491">
          <cell r="AP491" t="e">
            <v>#DIV/0!</v>
          </cell>
        </row>
        <row r="492">
          <cell r="AP492" t="e">
            <v>#DIV/0!</v>
          </cell>
        </row>
        <row r="493">
          <cell r="AP493" t="e">
            <v>#DIV/0!</v>
          </cell>
        </row>
        <row r="495">
          <cell r="AP495" t="e">
            <v>#DIV/0!</v>
          </cell>
        </row>
        <row r="496">
          <cell r="AP496" t="e">
            <v>#DIV/0!</v>
          </cell>
        </row>
        <row r="497">
          <cell r="AP497" t="e">
            <v>#DIV/0!</v>
          </cell>
        </row>
        <row r="498">
          <cell r="AP498" t="e">
            <v>#DIV/0!</v>
          </cell>
        </row>
        <row r="499">
          <cell r="AP499" t="e">
            <v>#DIV/0!</v>
          </cell>
        </row>
        <row r="500">
          <cell r="AP500" t="e">
            <v>#DIV/0!</v>
          </cell>
        </row>
        <row r="501">
          <cell r="AP501" t="e">
            <v>#DIV/0!</v>
          </cell>
        </row>
        <row r="502">
          <cell r="AP502" t="e">
            <v>#DIV/0!</v>
          </cell>
        </row>
        <row r="503">
          <cell r="AP503" t="e">
            <v>#DIV/0!</v>
          </cell>
        </row>
        <row r="508">
          <cell r="AP508" t="e">
            <v>#DIV/0!</v>
          </cell>
        </row>
        <row r="509">
          <cell r="AP509" t="e">
            <v>#DIV/0!</v>
          </cell>
        </row>
        <row r="510">
          <cell r="AP510" t="e">
            <v>#DIV/0!</v>
          </cell>
        </row>
        <row r="511">
          <cell r="AP511" t="e">
            <v>#DIV/0!</v>
          </cell>
        </row>
        <row r="512">
          <cell r="AP512" t="e">
            <v>#DIV/0!</v>
          </cell>
        </row>
        <row r="513">
          <cell r="AP513" t="e">
            <v>#DIV/0!</v>
          </cell>
        </row>
        <row r="514">
          <cell r="AP514" t="e">
            <v>#DIV/0!</v>
          </cell>
        </row>
        <row r="515">
          <cell r="AP515" t="e">
            <v>#DIV/0!</v>
          </cell>
        </row>
        <row r="516">
          <cell r="AP516" t="e">
            <v>#DIV/0!</v>
          </cell>
        </row>
        <row r="517">
          <cell r="AP517" t="e">
            <v>#DIV/0!</v>
          </cell>
        </row>
        <row r="518">
          <cell r="AP518" t="e">
            <v>#DIV/0!</v>
          </cell>
        </row>
        <row r="519">
          <cell r="AP519" t="e">
            <v>#DIV/0!</v>
          </cell>
        </row>
        <row r="520">
          <cell r="AP520" t="e">
            <v>#DIV/0!</v>
          </cell>
        </row>
        <row r="521">
          <cell r="AP521" t="e">
            <v>#DIV/0!</v>
          </cell>
        </row>
        <row r="522">
          <cell r="AP522" t="e">
            <v>#DIV/0!</v>
          </cell>
        </row>
        <row r="523">
          <cell r="AP523" t="e">
            <v>#DIV/0!</v>
          </cell>
        </row>
        <row r="524">
          <cell r="AP524" t="e">
            <v>#DIV/0!</v>
          </cell>
        </row>
        <row r="525">
          <cell r="AP525" t="e">
            <v>#DIV/0!</v>
          </cell>
        </row>
        <row r="526">
          <cell r="AP526" t="e">
            <v>#DIV/0!</v>
          </cell>
        </row>
        <row r="527">
          <cell r="AP527" t="e">
            <v>#DIV/0!</v>
          </cell>
        </row>
        <row r="528">
          <cell r="AP528" t="e">
            <v>#DIV/0!</v>
          </cell>
        </row>
        <row r="529">
          <cell r="AP529" t="e">
            <v>#DIV/0!</v>
          </cell>
        </row>
        <row r="530">
          <cell r="AP530" t="e">
            <v>#DIV/0!</v>
          </cell>
        </row>
        <row r="531">
          <cell r="AP531" t="e">
            <v>#DIV/0!</v>
          </cell>
        </row>
        <row r="532">
          <cell r="AP532" t="e">
            <v>#DIV/0!</v>
          </cell>
        </row>
        <row r="533">
          <cell r="AP533" t="e">
            <v>#DIV/0!</v>
          </cell>
        </row>
        <row r="534">
          <cell r="AP534" t="e">
            <v>#DIV/0!</v>
          </cell>
        </row>
        <row r="542">
          <cell r="AP542" t="e">
            <v>#DIV/0!</v>
          </cell>
        </row>
        <row r="543">
          <cell r="AP543" t="e">
            <v>#DIV/0!</v>
          </cell>
        </row>
        <row r="544">
          <cell r="AP544" t="e">
            <v>#DIV/0!</v>
          </cell>
        </row>
        <row r="550">
          <cell r="AP550">
            <v>0.49999999999999967</v>
          </cell>
        </row>
        <row r="551">
          <cell r="AP551">
            <v>0.33333333333333331</v>
          </cell>
        </row>
        <row r="552">
          <cell r="AP552">
            <v>0.16666666666666699</v>
          </cell>
        </row>
        <row r="553">
          <cell r="AP553">
            <v>3.5000000000000003E-2</v>
          </cell>
        </row>
        <row r="555">
          <cell r="AP555">
            <v>0.72399999999999998</v>
          </cell>
        </row>
        <row r="557">
          <cell r="AP557">
            <v>2.9341706424167399E-3</v>
          </cell>
        </row>
        <row r="560">
          <cell r="AP560">
            <v>0</v>
          </cell>
        </row>
        <row r="561">
          <cell r="AP561">
            <v>0</v>
          </cell>
        </row>
        <row r="562">
          <cell r="AP562">
            <v>0</v>
          </cell>
        </row>
        <row r="563">
          <cell r="AP563">
            <v>0</v>
          </cell>
        </row>
        <row r="564">
          <cell r="AP564">
            <v>0</v>
          </cell>
        </row>
        <row r="566">
          <cell r="AP566">
            <v>0</v>
          </cell>
        </row>
        <row r="567">
          <cell r="AP567">
            <v>0</v>
          </cell>
        </row>
        <row r="568">
          <cell r="AP568">
            <v>0</v>
          </cell>
        </row>
        <row r="569">
          <cell r="AP569">
            <v>0</v>
          </cell>
        </row>
        <row r="570">
          <cell r="AP570">
            <v>0</v>
          </cell>
        </row>
        <row r="571">
          <cell r="AP571">
            <v>0</v>
          </cell>
        </row>
        <row r="573">
          <cell r="AP573">
            <v>0</v>
          </cell>
        </row>
        <row r="574">
          <cell r="AP574">
            <v>0</v>
          </cell>
        </row>
        <row r="576">
          <cell r="AP576" t="e">
            <v>#DIV/0!</v>
          </cell>
        </row>
        <row r="577">
          <cell r="AP577">
            <v>0</v>
          </cell>
        </row>
        <row r="580">
          <cell r="AP580" t="e">
            <v>#DIV/0!</v>
          </cell>
        </row>
        <row r="581">
          <cell r="AP581" t="e">
            <v>#DIV/0!</v>
          </cell>
        </row>
        <row r="582">
          <cell r="AP582">
            <v>-3.337465279263558E-2</v>
          </cell>
        </row>
        <row r="583">
          <cell r="AP583" t="e">
            <v>#DIV/0!</v>
          </cell>
        </row>
        <row r="584">
          <cell r="AP584" t="e">
            <v>#DIV/0!</v>
          </cell>
        </row>
        <row r="585">
          <cell r="AP585" t="e">
            <v>#DIV/0!</v>
          </cell>
        </row>
        <row r="586">
          <cell r="AP586" t="e">
            <v>#DIV/0!</v>
          </cell>
        </row>
        <row r="593">
          <cell r="AP593">
            <v>0</v>
          </cell>
        </row>
        <row r="594">
          <cell r="AP594">
            <v>0</v>
          </cell>
        </row>
        <row r="595">
          <cell r="AP595">
            <v>0</v>
          </cell>
        </row>
        <row r="596">
          <cell r="AP596">
            <v>0</v>
          </cell>
        </row>
        <row r="597">
          <cell r="AP597">
            <v>0</v>
          </cell>
        </row>
        <row r="601">
          <cell r="AP601">
            <v>0</v>
          </cell>
        </row>
        <row r="602">
          <cell r="AP602">
            <v>0</v>
          </cell>
        </row>
        <row r="603">
          <cell r="AP603">
            <v>0</v>
          </cell>
        </row>
        <row r="605">
          <cell r="AP605">
            <v>0</v>
          </cell>
        </row>
        <row r="606">
          <cell r="AP606">
            <v>0</v>
          </cell>
        </row>
        <row r="609">
          <cell r="AP609">
            <v>0</v>
          </cell>
        </row>
        <row r="610">
          <cell r="AP610">
            <v>0</v>
          </cell>
        </row>
        <row r="611">
          <cell r="AP611">
            <v>0</v>
          </cell>
        </row>
        <row r="613">
          <cell r="AP613">
            <v>0</v>
          </cell>
        </row>
        <row r="614">
          <cell r="AP614">
            <v>0</v>
          </cell>
        </row>
        <row r="617">
          <cell r="AP617">
            <v>0</v>
          </cell>
        </row>
        <row r="618">
          <cell r="AP618">
            <v>0</v>
          </cell>
        </row>
        <row r="619">
          <cell r="AP619">
            <v>0</v>
          </cell>
        </row>
        <row r="621">
          <cell r="AP621">
            <v>0</v>
          </cell>
        </row>
        <row r="622">
          <cell r="AP622">
            <v>0</v>
          </cell>
        </row>
        <row r="625">
          <cell r="AP625">
            <v>0</v>
          </cell>
        </row>
        <row r="626">
          <cell r="AP626">
            <v>0</v>
          </cell>
        </row>
        <row r="627">
          <cell r="AP627">
            <v>0</v>
          </cell>
        </row>
        <row r="629">
          <cell r="AP629">
            <v>0</v>
          </cell>
        </row>
        <row r="630">
          <cell r="AP630">
            <v>0</v>
          </cell>
        </row>
        <row r="633">
          <cell r="AP633">
            <v>0</v>
          </cell>
        </row>
        <row r="634">
          <cell r="AP634">
            <v>0</v>
          </cell>
        </row>
        <row r="636">
          <cell r="AP636">
            <v>0</v>
          </cell>
        </row>
        <row r="637">
          <cell r="AP637">
            <v>0</v>
          </cell>
        </row>
        <row r="645">
          <cell r="AP645">
            <v>0</v>
          </cell>
        </row>
        <row r="646">
          <cell r="AP646">
            <v>0</v>
          </cell>
        </row>
        <row r="648">
          <cell r="AP648">
            <v>0</v>
          </cell>
        </row>
        <row r="649">
          <cell r="AP649">
            <v>0</v>
          </cell>
        </row>
        <row r="652">
          <cell r="AP652">
            <v>0</v>
          </cell>
        </row>
        <row r="653">
          <cell r="AP653">
            <v>0</v>
          </cell>
        </row>
        <row r="655">
          <cell r="AP655">
            <v>0</v>
          </cell>
        </row>
        <row r="656">
          <cell r="AP656">
            <v>0</v>
          </cell>
        </row>
        <row r="659">
          <cell r="AP659">
            <v>0</v>
          </cell>
        </row>
        <row r="660">
          <cell r="AP660">
            <v>0</v>
          </cell>
        </row>
        <row r="662">
          <cell r="AP662">
            <v>0</v>
          </cell>
        </row>
        <row r="663">
          <cell r="AP663">
            <v>0</v>
          </cell>
        </row>
        <row r="666">
          <cell r="AP666">
            <v>0</v>
          </cell>
        </row>
        <row r="667">
          <cell r="AP667">
            <v>0</v>
          </cell>
        </row>
        <row r="669">
          <cell r="AP669">
            <v>0</v>
          </cell>
        </row>
        <row r="670">
          <cell r="AP670">
            <v>0</v>
          </cell>
        </row>
        <row r="671">
          <cell r="AP671">
            <v>0</v>
          </cell>
        </row>
        <row r="677">
          <cell r="AP677">
            <v>0</v>
          </cell>
        </row>
        <row r="678">
          <cell r="AP678">
            <v>0</v>
          </cell>
        </row>
        <row r="679">
          <cell r="AP679">
            <v>0</v>
          </cell>
        </row>
        <row r="680">
          <cell r="AP680">
            <v>0</v>
          </cell>
        </row>
        <row r="681">
          <cell r="AP681">
            <v>0</v>
          </cell>
        </row>
        <row r="682">
          <cell r="AP682">
            <v>0</v>
          </cell>
        </row>
        <row r="683">
          <cell r="AP683">
            <v>0</v>
          </cell>
        </row>
        <row r="684">
          <cell r="AP684">
            <v>0</v>
          </cell>
        </row>
        <row r="685">
          <cell r="AP685">
            <v>0</v>
          </cell>
        </row>
        <row r="686">
          <cell r="AP686">
            <v>0</v>
          </cell>
        </row>
        <row r="687">
          <cell r="AP687">
            <v>0</v>
          </cell>
        </row>
        <row r="688">
          <cell r="AP688">
            <v>0</v>
          </cell>
        </row>
        <row r="689">
          <cell r="AP689">
            <v>0</v>
          </cell>
        </row>
        <row r="691">
          <cell r="AP691">
            <v>0</v>
          </cell>
        </row>
        <row r="692">
          <cell r="AP692">
            <v>0</v>
          </cell>
        </row>
        <row r="693">
          <cell r="AP693">
            <v>0</v>
          </cell>
        </row>
        <row r="694">
          <cell r="AP694">
            <v>0</v>
          </cell>
        </row>
        <row r="695">
          <cell r="AP695">
            <v>0</v>
          </cell>
        </row>
        <row r="696">
          <cell r="AP696">
            <v>0</v>
          </cell>
        </row>
        <row r="697">
          <cell r="AP697">
            <v>0</v>
          </cell>
        </row>
        <row r="698">
          <cell r="AP698">
            <v>0</v>
          </cell>
        </row>
        <row r="699">
          <cell r="AP699">
            <v>0</v>
          </cell>
        </row>
        <row r="700">
          <cell r="AP700">
            <v>0</v>
          </cell>
        </row>
        <row r="702">
          <cell r="AP702">
            <v>0</v>
          </cell>
        </row>
        <row r="710">
          <cell r="AP710">
            <v>0</v>
          </cell>
        </row>
        <row r="712">
          <cell r="AP712">
            <v>0</v>
          </cell>
        </row>
        <row r="713">
          <cell r="AP713">
            <v>0</v>
          </cell>
        </row>
        <row r="715">
          <cell r="AP715">
            <v>0</v>
          </cell>
        </row>
        <row r="716">
          <cell r="AP716">
            <v>0</v>
          </cell>
        </row>
        <row r="717">
          <cell r="AP717">
            <v>0</v>
          </cell>
        </row>
        <row r="719">
          <cell r="AP719">
            <v>0</v>
          </cell>
        </row>
        <row r="720">
          <cell r="AP720">
            <v>0</v>
          </cell>
        </row>
        <row r="721">
          <cell r="AP721">
            <v>0</v>
          </cell>
        </row>
        <row r="722">
          <cell r="AP722">
            <v>0</v>
          </cell>
        </row>
        <row r="723">
          <cell r="AP723">
            <v>0</v>
          </cell>
        </row>
        <row r="724">
          <cell r="AP724">
            <v>0</v>
          </cell>
        </row>
        <row r="725">
          <cell r="AP725">
            <v>0</v>
          </cell>
        </row>
        <row r="726">
          <cell r="AP726">
            <v>0</v>
          </cell>
        </row>
        <row r="727">
          <cell r="AP727">
            <v>0</v>
          </cell>
        </row>
        <row r="728">
          <cell r="AP728">
            <v>0</v>
          </cell>
        </row>
        <row r="729">
          <cell r="AP729">
            <v>0</v>
          </cell>
        </row>
        <row r="730">
          <cell r="AP730">
            <v>0</v>
          </cell>
        </row>
        <row r="731">
          <cell r="AP731">
            <v>0</v>
          </cell>
        </row>
        <row r="732">
          <cell r="AP732">
            <v>0</v>
          </cell>
        </row>
        <row r="735">
          <cell r="AP735" t="e">
            <v>#N/A</v>
          </cell>
        </row>
        <row r="736">
          <cell r="AP736" t="e">
            <v>#N/A</v>
          </cell>
        </row>
        <row r="738">
          <cell r="AP738" t="e">
            <v>#N/A</v>
          </cell>
        </row>
        <row r="739">
          <cell r="AP739" t="e">
            <v>#N/A</v>
          </cell>
        </row>
        <row r="743">
          <cell r="AP743" t="e">
            <v>#DIV/0!</v>
          </cell>
        </row>
        <row r="744">
          <cell r="AP744" t="e">
            <v>#DIV/0!</v>
          </cell>
        </row>
        <row r="745">
          <cell r="AP745" t="e">
            <v>#DIV/0!</v>
          </cell>
        </row>
        <row r="746">
          <cell r="AP746" t="e">
            <v>#DIV/0!</v>
          </cell>
        </row>
        <row r="747">
          <cell r="AP747" t="e">
            <v>#DIV/0!</v>
          </cell>
        </row>
        <row r="748">
          <cell r="AP748" t="e">
            <v>#DIV/0!</v>
          </cell>
        </row>
        <row r="749">
          <cell r="AP749" t="e">
            <v>#DIV/0!</v>
          </cell>
        </row>
        <row r="750">
          <cell r="AP750" t="e">
            <v>#DIV/0!</v>
          </cell>
        </row>
        <row r="751">
          <cell r="AP751" t="e">
            <v>#DIV/0!</v>
          </cell>
        </row>
        <row r="752">
          <cell r="AP752" t="e">
            <v>#DIV/0!</v>
          </cell>
        </row>
        <row r="753">
          <cell r="AP753" t="e">
            <v>#DIV/0!</v>
          </cell>
        </row>
        <row r="754">
          <cell r="AP754" t="e">
            <v>#DIV/0!</v>
          </cell>
        </row>
        <row r="755">
          <cell r="AP755" t="e">
            <v>#DIV/0!</v>
          </cell>
        </row>
        <row r="756">
          <cell r="AP756" t="e">
            <v>#DIV/0!</v>
          </cell>
        </row>
        <row r="757">
          <cell r="AP757" t="e">
            <v>#DIV/0!</v>
          </cell>
        </row>
        <row r="758">
          <cell r="AP758" t="e">
            <v>#DIV/0!</v>
          </cell>
        </row>
        <row r="759">
          <cell r="AP759" t="e">
            <v>#DIV/0!</v>
          </cell>
        </row>
        <row r="760">
          <cell r="AP760" t="e">
            <v>#DIV/0!</v>
          </cell>
        </row>
        <row r="761">
          <cell r="AP761" t="e">
            <v>#DIV/0!</v>
          </cell>
        </row>
        <row r="762">
          <cell r="AP762" t="e">
            <v>#DIV/0!</v>
          </cell>
        </row>
        <row r="763">
          <cell r="AP763" t="e">
            <v>#DIV/0!</v>
          </cell>
        </row>
        <row r="764">
          <cell r="AP764" t="e">
            <v>#DIV/0!</v>
          </cell>
        </row>
        <row r="765">
          <cell r="AP765" t="e">
            <v>#DIV/0!</v>
          </cell>
        </row>
        <row r="766">
          <cell r="AP766" t="e">
            <v>#DIV/0!</v>
          </cell>
        </row>
        <row r="767">
          <cell r="AP767" t="e">
            <v>#DIV/0!</v>
          </cell>
        </row>
        <row r="768">
          <cell r="AP768" t="e">
            <v>#DIV/0!</v>
          </cell>
        </row>
        <row r="769">
          <cell r="AP769" t="e">
            <v>#DIV/0!</v>
          </cell>
        </row>
        <row r="770">
          <cell r="AP770" t="e">
            <v>#DIV/0!</v>
          </cell>
        </row>
        <row r="771">
          <cell r="AP771" t="e">
            <v>#DIV/0!</v>
          </cell>
        </row>
        <row r="772">
          <cell r="AP772" t="e">
            <v>#DIV/0!</v>
          </cell>
        </row>
        <row r="773">
          <cell r="AP773" t="e">
            <v>#DIV/0!</v>
          </cell>
        </row>
        <row r="774">
          <cell r="AP774" t="e">
            <v>#N/A</v>
          </cell>
        </row>
        <row r="775">
          <cell r="AP775" t="e">
            <v>#N/A</v>
          </cell>
        </row>
        <row r="776">
          <cell r="AP776" t="e">
            <v>#N/A</v>
          </cell>
        </row>
        <row r="777">
          <cell r="AP777" t="e">
            <v>#DIV/0!</v>
          </cell>
        </row>
        <row r="778">
          <cell r="AP778" t="e">
            <v>#DIV/0!</v>
          </cell>
        </row>
        <row r="779">
          <cell r="AP779" t="e">
            <v>#DIV/0!</v>
          </cell>
        </row>
        <row r="780">
          <cell r="AP780" t="e">
            <v>#DIV/0!</v>
          </cell>
        </row>
        <row r="781">
          <cell r="AP781" t="e">
            <v>#DIV/0!</v>
          </cell>
        </row>
        <row r="782">
          <cell r="AP782" t="e">
            <v>#DIV/0!</v>
          </cell>
        </row>
        <row r="784">
          <cell r="AP784">
            <v>0</v>
          </cell>
        </row>
        <row r="788">
          <cell r="AP788" t="e">
            <v>#DIV/0!</v>
          </cell>
        </row>
        <row r="789">
          <cell r="AP789" t="e">
            <v>#DIV/0!</v>
          </cell>
        </row>
        <row r="790">
          <cell r="AP790" t="e">
            <v>#DIV/0!</v>
          </cell>
        </row>
        <row r="791">
          <cell r="AP791" t="e">
            <v>#DIV/0!</v>
          </cell>
        </row>
        <row r="792">
          <cell r="AP792" t="e">
            <v>#DIV/0!</v>
          </cell>
        </row>
        <row r="793">
          <cell r="AP793" t="e">
            <v>#N/A</v>
          </cell>
        </row>
        <row r="794">
          <cell r="AP794" t="e">
            <v>#DIV/0!</v>
          </cell>
        </row>
        <row r="795">
          <cell r="AP795" t="e">
            <v>#DIV/0!</v>
          </cell>
        </row>
        <row r="796">
          <cell r="AP796" t="e">
            <v>#DIV/0!</v>
          </cell>
        </row>
        <row r="797">
          <cell r="AP797" t="e">
            <v>#DIV/0!</v>
          </cell>
        </row>
        <row r="798">
          <cell r="AP798" t="e">
            <v>#N/A</v>
          </cell>
        </row>
        <row r="799">
          <cell r="AP799" t="e">
            <v>#DIV/0!</v>
          </cell>
        </row>
        <row r="800">
          <cell r="AP800" t="e">
            <v>#DIV/0!</v>
          </cell>
        </row>
        <row r="801">
          <cell r="AP801" t="e">
            <v>#DIV/0!</v>
          </cell>
        </row>
        <row r="802">
          <cell r="AP802" t="e">
            <v>#DIV/0!</v>
          </cell>
        </row>
        <row r="803">
          <cell r="AP803" t="e">
            <v>#DIV/0!</v>
          </cell>
        </row>
        <row r="804">
          <cell r="AP804" t="e">
            <v>#DIV/0!</v>
          </cell>
        </row>
        <row r="805">
          <cell r="AP805" t="e">
            <v>#DIV/0!</v>
          </cell>
        </row>
        <row r="806">
          <cell r="AP806" t="e">
            <v>#DIV/0!</v>
          </cell>
        </row>
        <row r="807">
          <cell r="AP807" t="e">
            <v>#DIV/0!</v>
          </cell>
        </row>
        <row r="808">
          <cell r="AP808" t="e">
            <v>#DIV/0!</v>
          </cell>
        </row>
        <row r="809">
          <cell r="AP809" t="e">
            <v>#DIV/0!</v>
          </cell>
        </row>
        <row r="810">
          <cell r="AP810" t="e">
            <v>#DIV/0!</v>
          </cell>
        </row>
        <row r="811">
          <cell r="AP811" t="e">
            <v>#DIV/0!</v>
          </cell>
        </row>
        <row r="812">
          <cell r="AP812" t="e">
            <v>#DIV/0!</v>
          </cell>
        </row>
        <row r="813">
          <cell r="AP813" t="e">
            <v>#DIV/0!</v>
          </cell>
        </row>
        <row r="815">
          <cell r="AP815" t="e">
            <v>#DIV/0!</v>
          </cell>
        </row>
        <row r="816">
          <cell r="AP816" t="e">
            <v>#DIV/0!</v>
          </cell>
        </row>
        <row r="818">
          <cell r="AP818">
            <v>0</v>
          </cell>
        </row>
        <row r="822">
          <cell r="AP822" t="e">
            <v>#DIV/0!</v>
          </cell>
        </row>
        <row r="823">
          <cell r="AP823" t="e">
            <v>#DIV/0!</v>
          </cell>
        </row>
        <row r="824">
          <cell r="AP824" t="e">
            <v>#DIV/0!</v>
          </cell>
        </row>
        <row r="826">
          <cell r="AP826" t="e">
            <v>#DIV/0!</v>
          </cell>
        </row>
        <row r="827">
          <cell r="AP827" t="e">
            <v>#DIV/0!</v>
          </cell>
        </row>
        <row r="828">
          <cell r="AP828" t="e">
            <v>#DIV/0!</v>
          </cell>
        </row>
        <row r="829">
          <cell r="AP829" t="e">
            <v>#DIV/0!</v>
          </cell>
        </row>
        <row r="830">
          <cell r="AP830" t="e">
            <v>#DIV/0!</v>
          </cell>
        </row>
        <row r="831">
          <cell r="AP831" t="e">
            <v>#DIV/0!</v>
          </cell>
        </row>
        <row r="832">
          <cell r="AP832" t="e">
            <v>#DIV/0!</v>
          </cell>
        </row>
        <row r="833">
          <cell r="AP833" t="e">
            <v>#DIV/0!</v>
          </cell>
        </row>
        <row r="834">
          <cell r="AP834" t="e">
            <v>#DIV/0!</v>
          </cell>
        </row>
        <row r="835">
          <cell r="AP835" t="e">
            <v>#DIV/0!</v>
          </cell>
        </row>
        <row r="836">
          <cell r="AP836" t="e">
            <v>#DIV/0!</v>
          </cell>
        </row>
        <row r="837">
          <cell r="AP837" t="e">
            <v>#DIV/0!</v>
          </cell>
        </row>
        <row r="839">
          <cell r="AP839" t="e">
            <v>#DIV/0!</v>
          </cell>
        </row>
        <row r="841">
          <cell r="AP841">
            <v>0</v>
          </cell>
        </row>
        <row r="845">
          <cell r="AP845" t="e">
            <v>#DIV/0!</v>
          </cell>
        </row>
        <row r="846">
          <cell r="AP846" t="e">
            <v>#DIV/0!</v>
          </cell>
        </row>
        <row r="847">
          <cell r="AP847" t="e">
            <v>#DIV/0!</v>
          </cell>
        </row>
        <row r="848">
          <cell r="AP848" t="e">
            <v>#DIV/0!</v>
          </cell>
        </row>
        <row r="849">
          <cell r="AP849" t="e">
            <v>#DIV/0!</v>
          </cell>
        </row>
        <row r="850">
          <cell r="AP850" t="e">
            <v>#DIV/0!</v>
          </cell>
        </row>
        <row r="851">
          <cell r="AP851" t="e">
            <v>#DIV/0!</v>
          </cell>
        </row>
        <row r="852">
          <cell r="AP852" t="e">
            <v>#DIV/0!</v>
          </cell>
        </row>
        <row r="853">
          <cell r="AP853" t="e">
            <v>#DIV/0!</v>
          </cell>
        </row>
        <row r="854">
          <cell r="AP854" t="e">
            <v>#DIV/0!</v>
          </cell>
        </row>
        <row r="855">
          <cell r="AP855">
            <v>0</v>
          </cell>
        </row>
        <row r="856">
          <cell r="AP856" t="e">
            <v>#DIV/0!</v>
          </cell>
        </row>
        <row r="857">
          <cell r="AP857" t="e">
            <v>#DIV/0!</v>
          </cell>
        </row>
        <row r="858">
          <cell r="AP858">
            <v>0</v>
          </cell>
        </row>
        <row r="860">
          <cell r="AP860" t="e">
            <v>#DIV/0!</v>
          </cell>
        </row>
        <row r="863">
          <cell r="AP863" t="e">
            <v>#DIV/0!</v>
          </cell>
        </row>
        <row r="864">
          <cell r="AP864" t="e">
            <v>#DIV/0!</v>
          </cell>
        </row>
        <row r="865">
          <cell r="AP865" t="e">
            <v>#DIV/0!</v>
          </cell>
        </row>
        <row r="866">
          <cell r="AP866" t="e">
            <v>#DIV/0!</v>
          </cell>
        </row>
        <row r="867">
          <cell r="AP867" t="e">
            <v>#DIV/0!</v>
          </cell>
        </row>
        <row r="868">
          <cell r="AP868" t="e">
            <v>#DIV/0!</v>
          </cell>
        </row>
        <row r="869">
          <cell r="AP869" t="e">
            <v>#DIV/0!</v>
          </cell>
        </row>
        <row r="870">
          <cell r="AP870" t="e">
            <v>#DIV/0!</v>
          </cell>
        </row>
        <row r="871">
          <cell r="AP871" t="e">
            <v>#DIV/0!</v>
          </cell>
        </row>
        <row r="873">
          <cell r="AP873">
            <v>0</v>
          </cell>
        </row>
        <row r="877">
          <cell r="AP877" t="e">
            <v>#DIV/0!</v>
          </cell>
        </row>
        <row r="878">
          <cell r="AP878" t="e">
            <v>#DIV/0!</v>
          </cell>
        </row>
        <row r="879">
          <cell r="AP879" t="e">
            <v>#DIV/0!</v>
          </cell>
        </row>
        <row r="880">
          <cell r="AP880" t="e">
            <v>#DIV/0!</v>
          </cell>
        </row>
        <row r="881">
          <cell r="AP881" t="e">
            <v>#DIV/0!</v>
          </cell>
        </row>
        <row r="882">
          <cell r="AP882" t="e">
            <v>#DIV/0!</v>
          </cell>
        </row>
        <row r="883">
          <cell r="AP883" t="e">
            <v>#DIV/0!</v>
          </cell>
        </row>
        <row r="884">
          <cell r="AP884" t="e">
            <v>#DIV/0!</v>
          </cell>
        </row>
        <row r="886">
          <cell r="AP886" t="e">
            <v>#DIV/0!</v>
          </cell>
        </row>
        <row r="887">
          <cell r="AP887" t="e">
            <v>#DIV/0!</v>
          </cell>
        </row>
        <row r="888">
          <cell r="AP888" t="e">
            <v>#DIV/0!</v>
          </cell>
        </row>
        <row r="889">
          <cell r="AP889" t="e">
            <v>#DIV/0!</v>
          </cell>
        </row>
        <row r="891">
          <cell r="AP891" t="e">
            <v>#DIV/0!</v>
          </cell>
        </row>
        <row r="892">
          <cell r="AP892" t="e">
            <v>#DIV/0!</v>
          </cell>
        </row>
        <row r="893">
          <cell r="AP893" t="e">
            <v>#DIV/0!</v>
          </cell>
        </row>
        <row r="894">
          <cell r="AP894" t="e">
            <v>#DIV/0!</v>
          </cell>
        </row>
        <row r="895">
          <cell r="AP895" t="e">
            <v>#DIV/0!</v>
          </cell>
        </row>
        <row r="896">
          <cell r="AP896" t="e">
            <v>#DIV/0!</v>
          </cell>
        </row>
        <row r="897">
          <cell r="AP897" t="e">
            <v>#DIV/0!</v>
          </cell>
        </row>
        <row r="898">
          <cell r="AP898" t="e">
            <v>#DIV/0!</v>
          </cell>
        </row>
        <row r="899">
          <cell r="AP899" t="e">
            <v>#DIV/0!</v>
          </cell>
        </row>
        <row r="901">
          <cell r="AP901" t="e">
            <v>#DIV/0!</v>
          </cell>
        </row>
        <row r="902">
          <cell r="AP902" t="e">
            <v>#DIV/0!</v>
          </cell>
        </row>
        <row r="903">
          <cell r="AP903" t="e">
            <v>#DIV/0!</v>
          </cell>
        </row>
        <row r="904">
          <cell r="AP904" t="e">
            <v>#DIV/0!</v>
          </cell>
        </row>
        <row r="906">
          <cell r="AP906">
            <v>0</v>
          </cell>
        </row>
        <row r="914">
          <cell r="AP914">
            <v>0</v>
          </cell>
        </row>
        <row r="915">
          <cell r="AP915">
            <v>0</v>
          </cell>
        </row>
        <row r="917">
          <cell r="AP917">
            <v>0</v>
          </cell>
        </row>
        <row r="918">
          <cell r="AP918" t="e">
            <v>#N/A</v>
          </cell>
        </row>
        <row r="920">
          <cell r="AP920">
            <v>0</v>
          </cell>
        </row>
        <row r="921">
          <cell r="AP921">
            <v>0</v>
          </cell>
        </row>
        <row r="923">
          <cell r="AP923">
            <v>0</v>
          </cell>
        </row>
        <row r="924">
          <cell r="AP924">
            <v>0</v>
          </cell>
        </row>
        <row r="926">
          <cell r="AP926">
            <v>0</v>
          </cell>
        </row>
        <row r="927">
          <cell r="AP927">
            <v>0</v>
          </cell>
        </row>
        <row r="928">
          <cell r="AP928">
            <v>0</v>
          </cell>
        </row>
        <row r="930">
          <cell r="AP930">
            <v>0</v>
          </cell>
        </row>
        <row r="931">
          <cell r="AP931">
            <v>0</v>
          </cell>
        </row>
        <row r="932">
          <cell r="AP932">
            <v>0</v>
          </cell>
        </row>
        <row r="936">
          <cell r="AP936">
            <v>0</v>
          </cell>
        </row>
        <row r="937">
          <cell r="AP937">
            <v>0</v>
          </cell>
        </row>
        <row r="939">
          <cell r="AP939">
            <v>0</v>
          </cell>
        </row>
        <row r="941">
          <cell r="AP941">
            <v>0</v>
          </cell>
        </row>
        <row r="943">
          <cell r="AP943">
            <v>0</v>
          </cell>
        </row>
        <row r="945">
          <cell r="AP945">
            <v>0</v>
          </cell>
        </row>
        <row r="955">
          <cell r="AP955">
            <v>0</v>
          </cell>
        </row>
        <row r="956">
          <cell r="AP956">
            <v>0</v>
          </cell>
        </row>
        <row r="957">
          <cell r="AP957">
            <v>0</v>
          </cell>
        </row>
        <row r="961">
          <cell r="AP961">
            <v>0</v>
          </cell>
        </row>
        <row r="962">
          <cell r="AP962">
            <v>0</v>
          </cell>
        </row>
        <row r="964">
          <cell r="AP964">
            <v>0</v>
          </cell>
        </row>
        <row r="965">
          <cell r="AP965">
            <v>0</v>
          </cell>
        </row>
        <row r="967">
          <cell r="AP967">
            <v>0</v>
          </cell>
        </row>
        <row r="968">
          <cell r="AP968">
            <v>0</v>
          </cell>
        </row>
        <row r="970">
          <cell r="AP970">
            <v>0</v>
          </cell>
        </row>
        <row r="971">
          <cell r="AP971">
            <v>0</v>
          </cell>
        </row>
        <row r="974">
          <cell r="AP974">
            <v>0</v>
          </cell>
        </row>
        <row r="975">
          <cell r="AP975">
            <v>0</v>
          </cell>
        </row>
        <row r="977">
          <cell r="AP977">
            <v>0</v>
          </cell>
        </row>
        <row r="978">
          <cell r="AP978">
            <v>0</v>
          </cell>
        </row>
        <row r="980">
          <cell r="AP980">
            <v>0</v>
          </cell>
        </row>
        <row r="981">
          <cell r="AP981">
            <v>0</v>
          </cell>
        </row>
        <row r="983">
          <cell r="AP983">
            <v>0</v>
          </cell>
        </row>
        <row r="984">
          <cell r="AP984">
            <v>0</v>
          </cell>
        </row>
        <row r="987">
          <cell r="AP987" t="e">
            <v>#N/A</v>
          </cell>
        </row>
        <row r="988">
          <cell r="AP988">
            <v>0</v>
          </cell>
        </row>
        <row r="989">
          <cell r="AP989" t="e">
            <v>#N/A</v>
          </cell>
        </row>
        <row r="990">
          <cell r="AP990">
            <v>0</v>
          </cell>
        </row>
        <row r="991">
          <cell r="AP991" t="e">
            <v>#N/A</v>
          </cell>
        </row>
        <row r="992">
          <cell r="AP992">
            <v>0</v>
          </cell>
        </row>
        <row r="993">
          <cell r="AP993" t="e">
            <v>#N/A</v>
          </cell>
        </row>
        <row r="994">
          <cell r="AP994">
            <v>0</v>
          </cell>
        </row>
        <row r="1001">
          <cell r="AP1001">
            <v>1</v>
          </cell>
        </row>
        <row r="1004">
          <cell r="AP1004">
            <v>0</v>
          </cell>
        </row>
        <row r="1005">
          <cell r="AP1005">
            <v>0</v>
          </cell>
        </row>
        <row r="1006">
          <cell r="AP1006">
            <v>0</v>
          </cell>
        </row>
        <row r="1007">
          <cell r="AP1007">
            <v>0</v>
          </cell>
        </row>
        <row r="1009">
          <cell r="AP1009">
            <v>0</v>
          </cell>
        </row>
        <row r="1011">
          <cell r="AP1011">
            <v>0</v>
          </cell>
        </row>
        <row r="1012">
          <cell r="AP1012">
            <v>0</v>
          </cell>
        </row>
        <row r="1013">
          <cell r="AP1013">
            <v>0</v>
          </cell>
        </row>
        <row r="1014">
          <cell r="AP1014">
            <v>0</v>
          </cell>
        </row>
        <row r="1015">
          <cell r="AP1015">
            <v>0</v>
          </cell>
        </row>
        <row r="1016">
          <cell r="AP1016">
            <v>0</v>
          </cell>
        </row>
        <row r="1017">
          <cell r="AP1017">
            <v>0</v>
          </cell>
        </row>
        <row r="1020">
          <cell r="AP1020">
            <v>0</v>
          </cell>
        </row>
        <row r="1021">
          <cell r="AP1021">
            <v>0</v>
          </cell>
        </row>
        <row r="1022">
          <cell r="AP1022">
            <v>0</v>
          </cell>
        </row>
        <row r="1023">
          <cell r="AP1023">
            <v>0</v>
          </cell>
        </row>
        <row r="1024">
          <cell r="AP1024">
            <v>0</v>
          </cell>
        </row>
        <row r="1025">
          <cell r="AP1025">
            <v>0</v>
          </cell>
        </row>
        <row r="1027">
          <cell r="AP1027">
            <v>0</v>
          </cell>
        </row>
        <row r="1028">
          <cell r="AP1028">
            <v>0</v>
          </cell>
        </row>
        <row r="1032">
          <cell r="AP1032">
            <v>0</v>
          </cell>
        </row>
        <row r="1033">
          <cell r="AP1033">
            <v>0</v>
          </cell>
        </row>
        <row r="1034">
          <cell r="AP1034">
            <v>0</v>
          </cell>
        </row>
        <row r="1037">
          <cell r="AP1037">
            <v>0</v>
          </cell>
        </row>
        <row r="1039">
          <cell r="AP1039">
            <v>0</v>
          </cell>
        </row>
        <row r="1040">
          <cell r="AP1040">
            <v>0</v>
          </cell>
        </row>
        <row r="1041">
          <cell r="AP1041">
            <v>0</v>
          </cell>
        </row>
        <row r="1045">
          <cell r="AP1045" t="e">
            <v>#DIV/0!</v>
          </cell>
        </row>
        <row r="1046">
          <cell r="AP1046" t="e">
            <v>#DIV/0!</v>
          </cell>
        </row>
        <row r="1047">
          <cell r="AP1047" t="e">
            <v>#DIV/0!</v>
          </cell>
        </row>
        <row r="1048">
          <cell r="AP1048" t="e">
            <v>#DIV/0!</v>
          </cell>
        </row>
        <row r="1049">
          <cell r="AP1049" t="e">
            <v>#DIV/0!</v>
          </cell>
        </row>
        <row r="1050">
          <cell r="AP1050" t="e">
            <v>#DIV/0!</v>
          </cell>
        </row>
        <row r="1051">
          <cell r="AP1051" t="e">
            <v>#N/A</v>
          </cell>
        </row>
        <row r="1052">
          <cell r="AP1052" t="e">
            <v>#N/A</v>
          </cell>
        </row>
        <row r="1053">
          <cell r="AP1053" t="e">
            <v>#DIV/0!</v>
          </cell>
        </row>
        <row r="1055">
          <cell r="AP1055">
            <v>0</v>
          </cell>
        </row>
        <row r="1059">
          <cell r="AP1059" t="e">
            <v>#DIV/0!</v>
          </cell>
        </row>
        <row r="1060">
          <cell r="AP1060" t="e">
            <v>#DIV/0!</v>
          </cell>
        </row>
        <row r="1061">
          <cell r="AP1061" t="e">
            <v>#DIV/0!</v>
          </cell>
        </row>
        <row r="1062">
          <cell r="AP1062" t="e">
            <v>#DIV/0!</v>
          </cell>
        </row>
        <row r="1063">
          <cell r="AP1063" t="e">
            <v>#DIV/0!</v>
          </cell>
        </row>
        <row r="1064">
          <cell r="AP1064" t="e">
            <v>#DIV/0!</v>
          </cell>
        </row>
        <row r="1065">
          <cell r="AP1065" t="e">
            <v>#DIV/0!</v>
          </cell>
        </row>
        <row r="1066">
          <cell r="AP1066" t="e">
            <v>#DIV/0!</v>
          </cell>
        </row>
        <row r="1067">
          <cell r="AP1067" t="e">
            <v>#DIV/0!</v>
          </cell>
        </row>
        <row r="1068">
          <cell r="AP1068" t="e">
            <v>#DIV/0!</v>
          </cell>
        </row>
        <row r="1069">
          <cell r="AP1069" t="e">
            <v>#DIV/0!</v>
          </cell>
        </row>
        <row r="1070">
          <cell r="AP1070" t="e">
            <v>#DIV/0!</v>
          </cell>
        </row>
        <row r="1071">
          <cell r="AP1071" t="e">
            <v>#DIV/0!</v>
          </cell>
        </row>
        <row r="1072">
          <cell r="AP1072" t="e">
            <v>#DIV/0!</v>
          </cell>
        </row>
        <row r="1073">
          <cell r="AP1073" t="e">
            <v>#DIV/0!</v>
          </cell>
        </row>
        <row r="1074">
          <cell r="AP1074" t="e">
            <v>#DIV/0!</v>
          </cell>
        </row>
        <row r="1075">
          <cell r="AP1075" t="e">
            <v>#DIV/0!</v>
          </cell>
        </row>
        <row r="1076">
          <cell r="AP1076" t="e">
            <v>#DIV/0!</v>
          </cell>
        </row>
        <row r="1077">
          <cell r="AP1077" t="e">
            <v>#DIV/0!</v>
          </cell>
        </row>
        <row r="1078">
          <cell r="AP1078" t="e">
            <v>#DIV/0!</v>
          </cell>
        </row>
        <row r="1079">
          <cell r="AP1079" t="e">
            <v>#DIV/0!</v>
          </cell>
        </row>
        <row r="1081">
          <cell r="AP1081">
            <v>0</v>
          </cell>
        </row>
        <row r="1085">
          <cell r="AP1085" t="e">
            <v>#DIV/0!</v>
          </cell>
        </row>
        <row r="1086">
          <cell r="AP1086" t="e">
            <v>#DIV/0!</v>
          </cell>
        </row>
        <row r="1087">
          <cell r="AP1087" t="e">
            <v>#DIV/0!</v>
          </cell>
        </row>
        <row r="1088">
          <cell r="AP1088" t="e">
            <v>#DIV/0!</v>
          </cell>
        </row>
        <row r="1089">
          <cell r="AP1089" t="e">
            <v>#DIV/0!</v>
          </cell>
        </row>
        <row r="1090">
          <cell r="AP1090" t="e">
            <v>#DIV/0!</v>
          </cell>
        </row>
        <row r="1091">
          <cell r="AP1091" t="e">
            <v>#DIV/0!</v>
          </cell>
        </row>
        <row r="1092">
          <cell r="AP1092" t="e">
            <v>#DIV/0!</v>
          </cell>
        </row>
        <row r="1093">
          <cell r="AP1093" t="e">
            <v>#DIV/0!</v>
          </cell>
        </row>
        <row r="1094">
          <cell r="AP1094" t="e">
            <v>#DIV/0!</v>
          </cell>
        </row>
        <row r="1095">
          <cell r="AP1095" t="e">
            <v>#DIV/0!</v>
          </cell>
        </row>
        <row r="1096">
          <cell r="AP1096" t="e">
            <v>#DIV/0!</v>
          </cell>
        </row>
        <row r="1097">
          <cell r="AP1097" t="e">
            <v>#DIV/0!</v>
          </cell>
        </row>
        <row r="1098">
          <cell r="AP1098" t="e">
            <v>#DIV/0!</v>
          </cell>
        </row>
        <row r="1099">
          <cell r="AP1099" t="e">
            <v>#DIV/0!</v>
          </cell>
        </row>
        <row r="1100">
          <cell r="AP1100" t="e">
            <v>#DIV/0!</v>
          </cell>
        </row>
        <row r="1101">
          <cell r="AP1101" t="e">
            <v>#DIV/0!</v>
          </cell>
        </row>
        <row r="1102">
          <cell r="AP1102" t="e">
            <v>#DIV/0!</v>
          </cell>
        </row>
        <row r="1103">
          <cell r="AP1103" t="e">
            <v>#DIV/0!</v>
          </cell>
        </row>
        <row r="1104">
          <cell r="AP1104" t="e">
            <v>#DIV/0!</v>
          </cell>
        </row>
        <row r="1105">
          <cell r="AP1105" t="e">
            <v>#DIV/0!</v>
          </cell>
        </row>
        <row r="1106">
          <cell r="AP1106" t="e">
            <v>#DIV/0!</v>
          </cell>
        </row>
        <row r="1107">
          <cell r="AP1107" t="e">
            <v>#DIV/0!</v>
          </cell>
        </row>
        <row r="1108">
          <cell r="AP1108" t="e">
            <v>#DIV/0!</v>
          </cell>
        </row>
        <row r="1109">
          <cell r="AP1109" t="e">
            <v>#DIV/0!</v>
          </cell>
        </row>
        <row r="1110">
          <cell r="AP1110" t="e">
            <v>#DIV/0!</v>
          </cell>
        </row>
        <row r="1112">
          <cell r="AP1112">
            <v>0</v>
          </cell>
        </row>
        <row r="1116">
          <cell r="AP1116" t="e">
            <v>#DIV/0!</v>
          </cell>
        </row>
        <row r="1117">
          <cell r="AP1117" t="e">
            <v>#DIV/0!</v>
          </cell>
        </row>
        <row r="1118">
          <cell r="AP1118" t="e">
            <v>#DIV/0!</v>
          </cell>
        </row>
        <row r="1119">
          <cell r="AP1119" t="e">
            <v>#DIV/0!</v>
          </cell>
        </row>
        <row r="1121">
          <cell r="AP1121" t="e">
            <v>#DIV/0!</v>
          </cell>
        </row>
        <row r="1122">
          <cell r="AP1122" t="e">
            <v>#DIV/0!</v>
          </cell>
        </row>
        <row r="1123">
          <cell r="AP1123" t="e">
            <v>#DIV/0!</v>
          </cell>
        </row>
        <row r="1124">
          <cell r="AP1124" t="e">
            <v>#DIV/0!</v>
          </cell>
        </row>
        <row r="1125">
          <cell r="AP1125" t="e">
            <v>#DIV/0!</v>
          </cell>
        </row>
        <row r="1126">
          <cell r="AP1126" t="e">
            <v>#DIV/0!</v>
          </cell>
        </row>
        <row r="1127">
          <cell r="AP1127" t="e">
            <v>#DIV/0!</v>
          </cell>
        </row>
        <row r="1128">
          <cell r="AP1128" t="e">
            <v>#DIV/0!</v>
          </cell>
        </row>
        <row r="1129">
          <cell r="AP1129" t="e">
            <v>#DIV/0!</v>
          </cell>
        </row>
        <row r="1130">
          <cell r="AP1130" t="e">
            <v>#DIV/0!</v>
          </cell>
        </row>
        <row r="1131">
          <cell r="AP1131" t="e">
            <v>#DIV/0!</v>
          </cell>
        </row>
        <row r="1132">
          <cell r="AP1132" t="e">
            <v>#DIV/0!</v>
          </cell>
        </row>
        <row r="1133">
          <cell r="AP1133" t="e">
            <v>#DIV/0!</v>
          </cell>
        </row>
        <row r="1134">
          <cell r="AP1134" t="e">
            <v>#DIV/0!</v>
          </cell>
        </row>
        <row r="1136">
          <cell r="AP1136" t="e">
            <v>#DIV/0!</v>
          </cell>
        </row>
        <row r="1139">
          <cell r="AP1139" t="e">
            <v>#DIV/0!</v>
          </cell>
        </row>
        <row r="1140">
          <cell r="AP1140" t="e">
            <v>#DIV/0!</v>
          </cell>
        </row>
        <row r="1141">
          <cell r="AP1141" t="e">
            <v>#DIV/0!</v>
          </cell>
        </row>
        <row r="1142">
          <cell r="AP1142" t="e">
            <v>#DIV/0!</v>
          </cell>
        </row>
        <row r="1143">
          <cell r="AP1143" t="e">
            <v>#DIV/0!</v>
          </cell>
        </row>
        <row r="1144">
          <cell r="AP1144" t="e">
            <v>#DIV/0!</v>
          </cell>
        </row>
        <row r="1145">
          <cell r="AP1145" t="e">
            <v>#DIV/0!</v>
          </cell>
        </row>
        <row r="1146">
          <cell r="AP1146" t="e">
            <v>#DIV/0!</v>
          </cell>
        </row>
        <row r="1147">
          <cell r="AP1147" t="e">
            <v>#DIV/0!</v>
          </cell>
        </row>
        <row r="1148">
          <cell r="AP1148" t="e">
            <v>#DIV/0!</v>
          </cell>
        </row>
        <row r="1149">
          <cell r="AP1149" t="e">
            <v>#DIV/0!</v>
          </cell>
        </row>
        <row r="1150">
          <cell r="AP1150" t="e">
            <v>#DIV/0!</v>
          </cell>
        </row>
        <row r="1151">
          <cell r="AP1151" t="e">
            <v>#DIV/0!</v>
          </cell>
        </row>
        <row r="1152">
          <cell r="AP1152" t="e">
            <v>#DIV/0!</v>
          </cell>
        </row>
        <row r="1153">
          <cell r="AP1153" t="e">
            <v>#DIV/0!</v>
          </cell>
        </row>
        <row r="1154">
          <cell r="AP1154" t="e">
            <v>#DIV/0!</v>
          </cell>
        </row>
        <row r="1155">
          <cell r="AP1155" t="e">
            <v>#DIV/0!</v>
          </cell>
        </row>
        <row r="1156">
          <cell r="AP1156" t="e">
            <v>#DIV/0!</v>
          </cell>
        </row>
        <row r="1158">
          <cell r="AP1158">
            <v>0</v>
          </cell>
        </row>
        <row r="1168">
          <cell r="AP1168">
            <v>0</v>
          </cell>
        </row>
        <row r="1169">
          <cell r="AP1169">
            <v>0</v>
          </cell>
        </row>
        <row r="1172">
          <cell r="AP1172">
            <v>0</v>
          </cell>
        </row>
        <row r="1173">
          <cell r="AP1173">
            <v>0</v>
          </cell>
        </row>
        <row r="1176">
          <cell r="AP1176">
            <v>0</v>
          </cell>
        </row>
        <row r="1177">
          <cell r="AP1177">
            <v>0</v>
          </cell>
        </row>
        <row r="1178">
          <cell r="AP1178" t="e">
            <v>#DIV/0!</v>
          </cell>
        </row>
        <row r="1179">
          <cell r="AP1179">
            <v>0</v>
          </cell>
        </row>
        <row r="1180">
          <cell r="AP1180">
            <v>0</v>
          </cell>
        </row>
        <row r="1183">
          <cell r="AP1183">
            <v>0</v>
          </cell>
        </row>
        <row r="1190">
          <cell r="AP1190">
            <v>0</v>
          </cell>
        </row>
        <row r="1191">
          <cell r="AP1191">
            <v>0</v>
          </cell>
        </row>
        <row r="1192">
          <cell r="AP1192">
            <v>0</v>
          </cell>
        </row>
        <row r="1193">
          <cell r="AP1193">
            <v>0</v>
          </cell>
        </row>
        <row r="1194">
          <cell r="AP1194">
            <v>0</v>
          </cell>
        </row>
        <row r="1195">
          <cell r="AP1195">
            <v>0</v>
          </cell>
        </row>
        <row r="1196">
          <cell r="AP1196">
            <v>0</v>
          </cell>
        </row>
        <row r="1197">
          <cell r="AP1197">
            <v>0</v>
          </cell>
        </row>
        <row r="1198">
          <cell r="AP1198">
            <v>0</v>
          </cell>
        </row>
        <row r="1200">
          <cell r="AP1200">
            <v>0</v>
          </cell>
        </row>
        <row r="1201">
          <cell r="AP1201">
            <v>0</v>
          </cell>
        </row>
        <row r="1202">
          <cell r="AP1202">
            <v>0</v>
          </cell>
        </row>
        <row r="1203">
          <cell r="AP1203">
            <v>0</v>
          </cell>
        </row>
        <row r="1204">
          <cell r="AP1204">
            <v>0</v>
          </cell>
        </row>
        <row r="1205">
          <cell r="AP1205">
            <v>0</v>
          </cell>
        </row>
        <row r="1206">
          <cell r="AP1206">
            <v>0</v>
          </cell>
        </row>
        <row r="1207">
          <cell r="AP1207">
            <v>0</v>
          </cell>
        </row>
        <row r="1208">
          <cell r="AP1208">
            <v>0</v>
          </cell>
        </row>
        <row r="1209">
          <cell r="AP1209">
            <v>0</v>
          </cell>
        </row>
        <row r="1210">
          <cell r="AP1210">
            <v>0</v>
          </cell>
        </row>
        <row r="1211">
          <cell r="AP1211">
            <v>0</v>
          </cell>
        </row>
        <row r="1212">
          <cell r="AP1212">
            <v>0</v>
          </cell>
        </row>
        <row r="1213">
          <cell r="AP1213">
            <v>0</v>
          </cell>
        </row>
        <row r="1219">
          <cell r="AP1219">
            <v>0</v>
          </cell>
        </row>
        <row r="1220">
          <cell r="AP1220">
            <v>0</v>
          </cell>
        </row>
        <row r="1222">
          <cell r="AP1222">
            <v>1.4999999999999902E-2</v>
          </cell>
        </row>
        <row r="1224">
          <cell r="AP1224">
            <v>2.0000000000000018E-2</v>
          </cell>
        </row>
        <row r="1225">
          <cell r="AP1225">
            <v>2.0000000000000018E-2</v>
          </cell>
        </row>
        <row r="1226">
          <cell r="AP1226">
            <v>2.0000000000000018E-2</v>
          </cell>
        </row>
        <row r="1227">
          <cell r="AP1227">
            <v>2.0000000000000018E-2</v>
          </cell>
        </row>
        <row r="1228">
          <cell r="AP1228">
            <v>0</v>
          </cell>
        </row>
        <row r="1230">
          <cell r="AP1230" t="e">
            <v>#DIV/0!</v>
          </cell>
        </row>
        <row r="1231">
          <cell r="AP1231" t="e">
            <v>#DIV/0!</v>
          </cell>
        </row>
        <row r="1232">
          <cell r="AP1232" t="e">
            <v>#DIV/0!</v>
          </cell>
        </row>
        <row r="1233">
          <cell r="AP1233" t="e">
            <v>#DIV/0!</v>
          </cell>
        </row>
        <row r="1234">
          <cell r="AP1234" t="e">
            <v>#DIV/0!</v>
          </cell>
        </row>
        <row r="1236">
          <cell r="AP1236">
            <v>1.4999999999999902E-2</v>
          </cell>
        </row>
        <row r="1238">
          <cell r="AP1238">
            <v>2.0000000000000018E-2</v>
          </cell>
        </row>
        <row r="1239">
          <cell r="AP1239">
            <v>2.0000000000000018E-2</v>
          </cell>
        </row>
        <row r="1240">
          <cell r="AP1240">
            <v>2.0000000000000018E-2</v>
          </cell>
        </row>
        <row r="1241">
          <cell r="AP1241">
            <v>2.0000000000000018E-2</v>
          </cell>
        </row>
        <row r="1242">
          <cell r="AP1242">
            <v>0</v>
          </cell>
        </row>
        <row r="1244">
          <cell r="AP1244">
            <v>1.0000000000000009E-2</v>
          </cell>
        </row>
        <row r="1245">
          <cell r="AP1245">
            <v>1.0000000000000009E-2</v>
          </cell>
        </row>
        <row r="1246">
          <cell r="AP1246">
            <v>1.0000000000000009E-2</v>
          </cell>
        </row>
        <row r="1247">
          <cell r="AP1247">
            <v>1.0000000000000009E-2</v>
          </cell>
        </row>
        <row r="1248">
          <cell r="AP1248">
            <v>1.0000000000000009E-2</v>
          </cell>
        </row>
        <row r="1250">
          <cell r="AP1250">
            <v>2.3975685747200277E-3</v>
          </cell>
        </row>
        <row r="1252">
          <cell r="AP1252">
            <v>0</v>
          </cell>
        </row>
        <row r="1253">
          <cell r="AP1253">
            <v>0</v>
          </cell>
        </row>
        <row r="1255">
          <cell r="AP1255">
            <v>0</v>
          </cell>
        </row>
        <row r="1256">
          <cell r="AP1256">
            <v>0</v>
          </cell>
        </row>
        <row r="1260">
          <cell r="AP1260" t="e">
            <v>#DIV/0!</v>
          </cell>
        </row>
        <row r="1262">
          <cell r="AP1262" t="e">
            <v>#DIV/0!</v>
          </cell>
        </row>
        <row r="1263">
          <cell r="AP1263" t="e">
            <v>#DIV/0!</v>
          </cell>
        </row>
        <row r="1264">
          <cell r="AP1264" t="e">
            <v>#DIV/0!</v>
          </cell>
        </row>
        <row r="1265">
          <cell r="AP1265">
            <v>0</v>
          </cell>
        </row>
        <row r="1266">
          <cell r="AP1266">
            <v>0</v>
          </cell>
        </row>
        <row r="1269">
          <cell r="AP1269" t="e">
            <v>#DIV/0!</v>
          </cell>
        </row>
        <row r="1270">
          <cell r="AP1270" t="e">
            <v>#DIV/0!</v>
          </cell>
        </row>
        <row r="1271">
          <cell r="AP1271">
            <v>0</v>
          </cell>
        </row>
        <row r="1275">
          <cell r="AP1275" t="e">
            <v>#DIV/0!</v>
          </cell>
        </row>
        <row r="1276">
          <cell r="AP1276" t="e">
            <v>#DIV/0!</v>
          </cell>
        </row>
        <row r="1277">
          <cell r="AP1277" t="e">
            <v>#DIV/0!</v>
          </cell>
        </row>
        <row r="1278">
          <cell r="AP1278" t="e">
            <v>#DIV/0!</v>
          </cell>
        </row>
        <row r="1279">
          <cell r="AP1279" t="e">
            <v>#DIV/0!</v>
          </cell>
        </row>
        <row r="1280">
          <cell r="AP1280" t="e">
            <v>#DIV/0!</v>
          </cell>
        </row>
        <row r="1281">
          <cell r="AP1281" t="e">
            <v>#DIV/0!</v>
          </cell>
        </row>
        <row r="1282">
          <cell r="AP1282" t="e">
            <v>#DIV/0!</v>
          </cell>
        </row>
        <row r="1283">
          <cell r="AP1283" t="e">
            <v>#DIV/0!</v>
          </cell>
        </row>
        <row r="1284">
          <cell r="AP1284" t="e">
            <v>#DIV/0!</v>
          </cell>
        </row>
        <row r="1285">
          <cell r="AP1285" t="e">
            <v>#DIV/0!</v>
          </cell>
        </row>
        <row r="1286">
          <cell r="AP1286" t="e">
            <v>#DIV/0!</v>
          </cell>
        </row>
        <row r="1287">
          <cell r="AP1287" t="e">
            <v>#DIV/0!</v>
          </cell>
        </row>
        <row r="1288">
          <cell r="AP1288" t="e">
            <v>#DIV/0!</v>
          </cell>
        </row>
        <row r="1289">
          <cell r="AP1289" t="e">
            <v>#DIV/0!</v>
          </cell>
        </row>
        <row r="1290">
          <cell r="AP1290" t="e">
            <v>#DIV/0!</v>
          </cell>
        </row>
        <row r="1291">
          <cell r="AP1291" t="e">
            <v>#DIV/0!</v>
          </cell>
        </row>
        <row r="1292">
          <cell r="AP1292" t="e">
            <v>#DIV/0!</v>
          </cell>
        </row>
        <row r="1293">
          <cell r="AP1293" t="e">
            <v>#DIV/0!</v>
          </cell>
        </row>
        <row r="1294">
          <cell r="AP1294" t="e">
            <v>#DIV/0!</v>
          </cell>
        </row>
        <row r="1295">
          <cell r="AP1295" t="e">
            <v>#DIV/0!</v>
          </cell>
        </row>
        <row r="1296">
          <cell r="AP1296" t="e">
            <v>#DIV/0!</v>
          </cell>
        </row>
        <row r="1298">
          <cell r="AP1298" t="e">
            <v>#DIV/0!</v>
          </cell>
        </row>
        <row r="1305">
          <cell r="AP1305" t="e">
            <v>#DIV/0!</v>
          </cell>
        </row>
        <row r="1306">
          <cell r="AP1306" t="e">
            <v>#DIV/0!</v>
          </cell>
        </row>
        <row r="1309">
          <cell r="AP1309" t="e">
            <v>#DIV/0!</v>
          </cell>
        </row>
        <row r="1310">
          <cell r="AP1310" t="e">
            <v>#DIV/0!</v>
          </cell>
        </row>
        <row r="1312">
          <cell r="AP1312">
            <v>0</v>
          </cell>
        </row>
        <row r="1316">
          <cell r="AP1316" t="e">
            <v>#DIV/0!</v>
          </cell>
        </row>
        <row r="1317">
          <cell r="AP1317" t="e">
            <v>#DIV/0!</v>
          </cell>
        </row>
        <row r="1318">
          <cell r="AP1318" t="e">
            <v>#DIV/0!</v>
          </cell>
        </row>
        <row r="1319">
          <cell r="AP1319" t="e">
            <v>#DIV/0!</v>
          </cell>
        </row>
        <row r="1320">
          <cell r="AP1320" t="e">
            <v>#DIV/0!</v>
          </cell>
        </row>
        <row r="1321">
          <cell r="AP1321" t="e">
            <v>#DIV/0!</v>
          </cell>
        </row>
        <row r="1322">
          <cell r="AP1322" t="e">
            <v>#DIV/0!</v>
          </cell>
        </row>
        <row r="1323">
          <cell r="AP1323" t="e">
            <v>#DIV/0!</v>
          </cell>
        </row>
        <row r="1324">
          <cell r="AP1324" t="e">
            <v>#DIV/0!</v>
          </cell>
        </row>
        <row r="1325">
          <cell r="AP1325" t="e">
            <v>#DIV/0!</v>
          </cell>
        </row>
        <row r="1326">
          <cell r="AP1326" t="e">
            <v>#DIV/0!</v>
          </cell>
        </row>
        <row r="1327">
          <cell r="AP1327" t="e">
            <v>#DIV/0!</v>
          </cell>
        </row>
        <row r="1328">
          <cell r="AP1328" t="e">
            <v>#DIV/0!</v>
          </cell>
        </row>
        <row r="1329">
          <cell r="AP1329" t="e">
            <v>#DIV/0!</v>
          </cell>
        </row>
        <row r="1330">
          <cell r="AP1330" t="e">
            <v>#DIV/0!</v>
          </cell>
        </row>
        <row r="1331">
          <cell r="AP1331" t="e">
            <v>#DIV/0!</v>
          </cell>
        </row>
        <row r="1332">
          <cell r="AP1332" t="e">
            <v>#DIV/0!</v>
          </cell>
        </row>
        <row r="1333">
          <cell r="AP1333" t="e">
            <v>#DIV/0!</v>
          </cell>
        </row>
        <row r="1334">
          <cell r="AP1334" t="e">
            <v>#DIV/0!</v>
          </cell>
        </row>
        <row r="1335">
          <cell r="AP1335" t="e">
            <v>#DIV/0!</v>
          </cell>
        </row>
        <row r="1336">
          <cell r="AP1336" t="e">
            <v>#DIV/0!</v>
          </cell>
        </row>
        <row r="1338">
          <cell r="AP1338">
            <v>0</v>
          </cell>
        </row>
        <row r="1342">
          <cell r="AP1342" t="e">
            <v>#DIV/0!</v>
          </cell>
        </row>
        <row r="1344">
          <cell r="AP1344" t="e">
            <v>#DIV/0!</v>
          </cell>
        </row>
        <row r="1345">
          <cell r="AP1345" t="e">
            <v>#DIV/0!</v>
          </cell>
        </row>
        <row r="1346">
          <cell r="AP1346" t="e">
            <v>#DIV/0!</v>
          </cell>
        </row>
        <row r="1347">
          <cell r="AP1347" t="e">
            <v>#DIV/0!</v>
          </cell>
        </row>
        <row r="1348">
          <cell r="AP1348" t="e">
            <v>#DIV/0!</v>
          </cell>
        </row>
        <row r="1349">
          <cell r="AP1349" t="e">
            <v>#DIV/0!</v>
          </cell>
        </row>
        <row r="1350">
          <cell r="AP1350" t="e">
            <v>#DIV/0!</v>
          </cell>
        </row>
        <row r="1351">
          <cell r="AP1351" t="e">
            <v>#DIV/0!</v>
          </cell>
        </row>
        <row r="1352">
          <cell r="AP1352" t="e">
            <v>#DIV/0!</v>
          </cell>
        </row>
        <row r="1353">
          <cell r="AP1353" t="e">
            <v>#DIV/0!</v>
          </cell>
        </row>
        <row r="1354">
          <cell r="AP1354" t="e">
            <v>#DIV/0!</v>
          </cell>
        </row>
        <row r="1355">
          <cell r="AP1355" t="e">
            <v>#DIV/0!</v>
          </cell>
        </row>
        <row r="1356">
          <cell r="AP1356" t="e">
            <v>#DIV/0!</v>
          </cell>
        </row>
        <row r="1357">
          <cell r="AP1357" t="e">
            <v>#DIV/0!</v>
          </cell>
        </row>
        <row r="1358">
          <cell r="AP1358" t="e">
            <v>#DIV/0!</v>
          </cell>
        </row>
        <row r="1359">
          <cell r="AP1359" t="e">
            <v>#DIV/0!</v>
          </cell>
        </row>
        <row r="1360">
          <cell r="AP1360" t="e">
            <v>#DIV/0!</v>
          </cell>
        </row>
        <row r="1361">
          <cell r="AP1361" t="e">
            <v>#DIV/0!</v>
          </cell>
        </row>
        <row r="1362">
          <cell r="AP1362" t="e">
            <v>#DIV/0!</v>
          </cell>
        </row>
        <row r="1363">
          <cell r="AP1363" t="e">
            <v>#DIV/0!</v>
          </cell>
        </row>
        <row r="1364">
          <cell r="AP1364" t="e">
            <v>#DIV/0!</v>
          </cell>
        </row>
        <row r="1365">
          <cell r="AP1365" t="e">
            <v>#DIV/0!</v>
          </cell>
        </row>
        <row r="1366">
          <cell r="AP1366" t="e">
            <v>#DIV/0!</v>
          </cell>
        </row>
        <row r="1368">
          <cell r="AP1368">
            <v>0</v>
          </cell>
        </row>
        <row r="1373">
          <cell r="AP1373">
            <v>1</v>
          </cell>
          <cell r="BM1373" t="str">
            <v xml:space="preserve"> Scenario</v>
          </cell>
          <cell r="BN1373">
            <v>1</v>
          </cell>
          <cell r="BQ1373" t="str">
            <v xml:space="preserve"> Scenario</v>
          </cell>
          <cell r="BR1373">
            <v>2</v>
          </cell>
          <cell r="BU1373" t="str">
            <v xml:space="preserve"> Scenario</v>
          </cell>
          <cell r="BV1373">
            <v>3</v>
          </cell>
          <cell r="BY1373" t="str">
            <v xml:space="preserve"> Scenario</v>
          </cell>
          <cell r="BZ1373">
            <v>4</v>
          </cell>
          <cell r="CC1373" t="str">
            <v xml:space="preserve"> Scenario</v>
          </cell>
          <cell r="CD1373">
            <v>5</v>
          </cell>
          <cell r="CG1373" t="str">
            <v xml:space="preserve"> Scenario</v>
          </cell>
          <cell r="CH1373">
            <v>6</v>
          </cell>
          <cell r="CK1373" t="str">
            <v xml:space="preserve"> Scenario</v>
          </cell>
          <cell r="CL1373">
            <v>7</v>
          </cell>
          <cell r="CO1373" t="str">
            <v xml:space="preserve"> Scenario</v>
          </cell>
          <cell r="CP1373">
            <v>8</v>
          </cell>
          <cell r="CS1373" t="str">
            <v xml:space="preserve"> Scenario</v>
          </cell>
          <cell r="CT1373">
            <v>9</v>
          </cell>
          <cell r="CW1373" t="str">
            <v xml:space="preserve"> Scenario</v>
          </cell>
          <cell r="CX1373">
            <v>10</v>
          </cell>
          <cell r="DA1373" t="str">
            <v xml:space="preserve"> Scenario</v>
          </cell>
          <cell r="DB1373">
            <v>11</v>
          </cell>
          <cell r="DE1373" t="str">
            <v xml:space="preserve"> Scenario</v>
          </cell>
          <cell r="DF1373">
            <v>1</v>
          </cell>
        </row>
        <row r="1375">
          <cell r="AP1375">
            <v>0</v>
          </cell>
          <cell r="BM1375">
            <v>0.02</v>
          </cell>
          <cell r="BN1375">
            <v>0.02</v>
          </cell>
          <cell r="BO1375">
            <v>0.02</v>
          </cell>
          <cell r="BQ1375">
            <v>0.02</v>
          </cell>
          <cell r="BR1375">
            <v>0.02</v>
          </cell>
          <cell r="BS1375">
            <v>0.02</v>
          </cell>
          <cell r="BU1375">
            <v>0.02</v>
          </cell>
          <cell r="BV1375">
            <v>0.02</v>
          </cell>
          <cell r="BW1375">
            <v>0.02</v>
          </cell>
          <cell r="BY1375">
            <v>0.02</v>
          </cell>
          <cell r="BZ1375">
            <v>0.02</v>
          </cell>
          <cell r="CA1375">
            <v>0.02</v>
          </cell>
        </row>
        <row r="1376">
          <cell r="AP1376">
            <v>0</v>
          </cell>
          <cell r="BM1376">
            <v>0.04</v>
          </cell>
          <cell r="BN1376">
            <v>0.04</v>
          </cell>
          <cell r="BO1376">
            <v>0.04</v>
          </cell>
          <cell r="BQ1376">
            <v>0.04</v>
          </cell>
          <cell r="BR1376">
            <v>0.04</v>
          </cell>
          <cell r="BS1376">
            <v>0.04</v>
          </cell>
          <cell r="BU1376">
            <v>0.04</v>
          </cell>
          <cell r="BV1376">
            <v>0.04</v>
          </cell>
          <cell r="BW1376">
            <v>0.04</v>
          </cell>
          <cell r="BY1376">
            <v>0.04</v>
          </cell>
          <cell r="BZ1376">
            <v>0.04</v>
          </cell>
          <cell r="CA1376">
            <v>0.04</v>
          </cell>
        </row>
        <row r="1377">
          <cell r="AP1377">
            <v>0</v>
          </cell>
          <cell r="BM1377">
            <v>5.2699999999999997E-2</v>
          </cell>
          <cell r="BN1377">
            <v>5.2699999999999997E-2</v>
          </cell>
          <cell r="BO1377">
            <v>5.269999999999999E-2</v>
          </cell>
          <cell r="BQ1377">
            <v>5.2699999999999997E-2</v>
          </cell>
          <cell r="BR1377">
            <v>5.2699999999999997E-2</v>
          </cell>
          <cell r="BS1377">
            <v>5.269999999999999E-2</v>
          </cell>
          <cell r="BU1377">
            <v>5.2699999999999997E-2</v>
          </cell>
          <cell r="BV1377">
            <v>5.2699999999999997E-2</v>
          </cell>
          <cell r="BW1377">
            <v>5.269999999999999E-2</v>
          </cell>
          <cell r="BY1377">
            <v>5.2699999999999997E-2</v>
          </cell>
          <cell r="BZ1377">
            <v>5.2699999999999997E-2</v>
          </cell>
          <cell r="CA1377">
            <v>5.269999999999999E-2</v>
          </cell>
        </row>
        <row r="1378">
          <cell r="AP1378">
            <v>0</v>
          </cell>
          <cell r="BM1378">
            <v>0.18106474079791246</v>
          </cell>
          <cell r="BN1378">
            <v>0</v>
          </cell>
          <cell r="BO1378">
            <v>3.6212948159582495E-2</v>
          </cell>
          <cell r="BQ1378">
            <v>0.18106474079791246</v>
          </cell>
          <cell r="BR1378">
            <v>0</v>
          </cell>
          <cell r="BS1378">
            <v>3.6212948159582495E-2</v>
          </cell>
          <cell r="BU1378">
            <v>0.18106474079791246</v>
          </cell>
          <cell r="BV1378">
            <v>0</v>
          </cell>
          <cell r="BW1378">
            <v>3.6212948159582495E-2</v>
          </cell>
          <cell r="BY1378">
            <v>0.18106474079791246</v>
          </cell>
          <cell r="BZ1378">
            <v>0</v>
          </cell>
          <cell r="CA1378">
            <v>3.6212948159582495E-2</v>
          </cell>
        </row>
        <row r="1381">
          <cell r="AP1381">
            <v>0</v>
          </cell>
          <cell r="BM1381">
            <v>4.5382716265810696E-2</v>
          </cell>
          <cell r="BN1381">
            <v>0.06</v>
          </cell>
          <cell r="BO1381">
            <v>5.2678672334396638E-2</v>
          </cell>
          <cell r="BQ1381">
            <v>4.5382716265810696E-2</v>
          </cell>
          <cell r="BR1381">
            <v>0.06</v>
          </cell>
          <cell r="BS1381">
            <v>5.2678672334396638E-2</v>
          </cell>
          <cell r="BU1381">
            <v>4.5382716265810696E-2</v>
          </cell>
          <cell r="BV1381">
            <v>0.06</v>
          </cell>
          <cell r="BW1381">
            <v>5.2678672334396638E-2</v>
          </cell>
          <cell r="BY1381">
            <v>4.7347735244497979E-2</v>
          </cell>
          <cell r="BZ1381">
            <v>7.0000000000000007E-2</v>
          </cell>
          <cell r="CA1381">
            <v>5.8643573795942885E-2</v>
          </cell>
        </row>
        <row r="1382">
          <cell r="AP1382">
            <v>0</v>
          </cell>
          <cell r="BM1382">
            <v>2.6880555270082818E-2</v>
          </cell>
          <cell r="BN1382">
            <v>0.02</v>
          </cell>
          <cell r="BO1382">
            <v>2.3437386517315549E-2</v>
          </cell>
          <cell r="BQ1382">
            <v>2.6880555270082818E-2</v>
          </cell>
          <cell r="BR1382">
            <v>0.02</v>
          </cell>
          <cell r="BS1382">
            <v>2.3437386517315549E-2</v>
          </cell>
          <cell r="BU1382">
            <v>2.6880555270082818E-2</v>
          </cell>
          <cell r="BV1382">
            <v>0.02</v>
          </cell>
          <cell r="BW1382">
            <v>2.3437386517315549E-2</v>
          </cell>
          <cell r="BY1382">
            <v>2.6880555270082818E-2</v>
          </cell>
          <cell r="BZ1382">
            <v>0.02</v>
          </cell>
          <cell r="CA1382">
            <v>2.3437386517315549E-2</v>
          </cell>
        </row>
        <row r="1383">
          <cell r="AP1383">
            <v>0</v>
          </cell>
          <cell r="BM1383">
            <v>1.3140802257010975E-2</v>
          </cell>
          <cell r="BN1383">
            <v>-8.4002103189384503E-4</v>
          </cell>
          <cell r="BO1383">
            <v>1.2335259493009287E-3</v>
          </cell>
          <cell r="BQ1383">
            <v>1.8748216078770419E-2</v>
          </cell>
          <cell r="BR1383">
            <v>1.0250654734651476E-2</v>
          </cell>
          <cell r="BS1383">
            <v>1.1219528270679558E-2</v>
          </cell>
          <cell r="BU1383">
            <v>1.3140802257010975E-2</v>
          </cell>
          <cell r="BV1383">
            <v>-8.4002103189384503E-4</v>
          </cell>
          <cell r="BW1383">
            <v>1.2335259493009287E-3</v>
          </cell>
          <cell r="BY1383">
            <v>1.3140802257010975E-2</v>
          </cell>
          <cell r="BZ1383">
            <v>-8.4002103189384503E-4</v>
          </cell>
          <cell r="CA1383">
            <v>1.2335259493009287E-3</v>
          </cell>
        </row>
        <row r="1385">
          <cell r="AP1385">
            <v>0</v>
          </cell>
          <cell r="BM1385">
            <v>0.14000000000000001</v>
          </cell>
          <cell r="BN1385">
            <v>0.14000000000000001</v>
          </cell>
          <cell r="BO1385">
            <v>0.14000000000000001</v>
          </cell>
          <cell r="BQ1385">
            <v>0.14000000000000001</v>
          </cell>
          <cell r="BR1385">
            <v>0.14000000000000001</v>
          </cell>
          <cell r="BS1385">
            <v>0.14000000000000001</v>
          </cell>
          <cell r="BU1385">
            <v>0.14000000000000001</v>
          </cell>
          <cell r="BV1385">
            <v>0.16</v>
          </cell>
          <cell r="BW1385">
            <v>0.15400000000000003</v>
          </cell>
          <cell r="BY1385">
            <v>0.14000000000000001</v>
          </cell>
          <cell r="BZ1385">
            <v>0.14000000000000001</v>
          </cell>
          <cell r="CA1385">
            <v>0.14000000000000001</v>
          </cell>
        </row>
        <row r="1386">
          <cell r="AP1386">
            <v>0</v>
          </cell>
          <cell r="BM1386">
            <v>0.25</v>
          </cell>
          <cell r="BN1386">
            <v>0.25503762515624989</v>
          </cell>
          <cell r="BO1386">
            <v>0.2525125312812499</v>
          </cell>
          <cell r="BQ1386">
            <v>0.25</v>
          </cell>
          <cell r="BR1386">
            <v>0.25503762515624989</v>
          </cell>
          <cell r="BS1386">
            <v>0.2525125312812499</v>
          </cell>
          <cell r="BU1386">
            <v>0.25</v>
          </cell>
          <cell r="BV1386">
            <v>0.25503762515624989</v>
          </cell>
          <cell r="BW1386">
            <v>0.2525125312812499</v>
          </cell>
          <cell r="BY1386">
            <v>0.25</v>
          </cell>
          <cell r="BZ1386">
            <v>0.25503762515624989</v>
          </cell>
          <cell r="CA1386">
            <v>0.2525125312812499</v>
          </cell>
        </row>
        <row r="1388">
          <cell r="AP1388">
            <v>0</v>
          </cell>
          <cell r="BM1388">
            <v>3.9149667736191573</v>
          </cell>
          <cell r="BN1388">
            <v>5</v>
          </cell>
          <cell r="BO1388">
            <v>5</v>
          </cell>
          <cell r="BQ1388">
            <v>3.9149667736191573</v>
          </cell>
          <cell r="BR1388">
            <v>5</v>
          </cell>
          <cell r="BS1388">
            <v>4.4574833868095789</v>
          </cell>
          <cell r="BU1388">
            <v>3.9149667736191573</v>
          </cell>
          <cell r="BV1388">
            <v>5</v>
          </cell>
          <cell r="BW1388">
            <v>4.5889695408889111</v>
          </cell>
          <cell r="BY1388">
            <v>3.9149667736191573</v>
          </cell>
          <cell r="BZ1388">
            <v>5</v>
          </cell>
          <cell r="CA1388">
            <v>4.728741693404789</v>
          </cell>
        </row>
        <row r="1389">
          <cell r="AP1389">
            <v>0</v>
          </cell>
          <cell r="BM1389">
            <v>2.5226116621989925E-2</v>
          </cell>
          <cell r="BN1389">
            <v>5.3962189348827648E-2</v>
          </cell>
          <cell r="BO1389">
            <v>4.6315265924011334E-2</v>
          </cell>
          <cell r="BQ1389">
            <v>1.7813388015023579E-2</v>
          </cell>
          <cell r="BR1389">
            <v>3.8590635977861422E-2</v>
          </cell>
          <cell r="BS1389">
            <v>3.2576959103679477E-2</v>
          </cell>
          <cell r="BU1389">
            <v>2.5226116621989925E-2</v>
          </cell>
          <cell r="BV1389">
            <v>5.3962189348827648E-2</v>
          </cell>
          <cell r="BW1389">
            <v>4.6315265924011334E-2</v>
          </cell>
          <cell r="BY1389">
            <v>2.6495347606415399E-2</v>
          </cell>
          <cell r="BZ1389">
            <v>6.0603342078533518E-2</v>
          </cell>
          <cell r="CA1389">
            <v>5.0276900342508715E-2</v>
          </cell>
        </row>
        <row r="1390">
          <cell r="AP1390">
            <v>0</v>
          </cell>
          <cell r="BM1390">
            <v>0</v>
          </cell>
          <cell r="BN1390">
            <v>0</v>
          </cell>
          <cell r="BO1390">
            <v>0</v>
          </cell>
          <cell r="BQ1390">
            <v>0</v>
          </cell>
          <cell r="BR1390">
            <v>0</v>
          </cell>
          <cell r="BS1390">
            <v>0</v>
          </cell>
          <cell r="BU1390">
            <v>0</v>
          </cell>
          <cell r="BV1390">
            <v>0</v>
          </cell>
          <cell r="BW1390">
            <v>0</v>
          </cell>
          <cell r="BY1390">
            <v>0</v>
          </cell>
          <cell r="BZ1390">
            <v>0</v>
          </cell>
          <cell r="CA1390">
            <v>0</v>
          </cell>
        </row>
        <row r="1392">
          <cell r="AP1392" t="e">
            <v>#DIV/0!</v>
          </cell>
        </row>
        <row r="1393">
          <cell r="AP1393" t="e">
            <v>#DIV/0!</v>
          </cell>
        </row>
        <row r="1394">
          <cell r="AP1394">
            <v>0</v>
          </cell>
          <cell r="BM1394">
            <v>2369.2853036186875</v>
          </cell>
          <cell r="BN1394">
            <v>2706.41448929239</v>
          </cell>
          <cell r="BO1394">
            <v>2526.2800010423257</v>
          </cell>
          <cell r="BQ1394">
            <v>2143.8807591608388</v>
          </cell>
          <cell r="BR1394">
            <v>2448.9367916333781</v>
          </cell>
          <cell r="BS1394">
            <v>2285.9395946175687</v>
          </cell>
          <cell r="BU1394">
            <v>2369.2853036186875</v>
          </cell>
          <cell r="BV1394">
            <v>2706.41448929239</v>
          </cell>
          <cell r="BW1394">
            <v>2526.2800010423257</v>
          </cell>
          <cell r="BY1394">
            <v>2373.7388788644748</v>
          </cell>
          <cell r="BZ1394">
            <v>2783.7360079177888</v>
          </cell>
          <cell r="CA1394">
            <v>2560.9612787898341</v>
          </cell>
        </row>
        <row r="1395">
          <cell r="AP1395">
            <v>0</v>
          </cell>
          <cell r="BM1395">
            <v>1313.3403935571257</v>
          </cell>
          <cell r="BN1395">
            <v>1661.0303221225449</v>
          </cell>
          <cell r="BO1395">
            <v>1474.2339465308673</v>
          </cell>
          <cell r="BQ1395">
            <v>1304.2671755501995</v>
          </cell>
          <cell r="BR1395">
            <v>1562.2248397507087</v>
          </cell>
          <cell r="BS1395">
            <v>1422.4774501136803</v>
          </cell>
          <cell r="BU1395">
            <v>1313.3403935571257</v>
          </cell>
          <cell r="BV1395">
            <v>1661.0303221225449</v>
          </cell>
          <cell r="BW1395">
            <v>1474.2339465308673</v>
          </cell>
          <cell r="BY1395">
            <v>1316.9376766975258</v>
          </cell>
          <cell r="BZ1395">
            <v>1728.5499050999692</v>
          </cell>
          <cell r="CA1395">
            <v>1503.9828327638395</v>
          </cell>
        </row>
        <row r="1397">
          <cell r="AP1397">
            <v>0</v>
          </cell>
          <cell r="BM1397">
            <v>0.22182067723304144</v>
          </cell>
          <cell r="BN1397">
            <v>0.16556258844366878</v>
          </cell>
          <cell r="BO1397">
            <v>0.19436779639536819</v>
          </cell>
          <cell r="BQ1397">
            <v>0.22363195523502788</v>
          </cell>
          <cell r="BR1397">
            <v>0.17927949191469217</v>
          </cell>
          <cell r="BS1397">
            <v>0.20246844840682723</v>
          </cell>
          <cell r="BU1397">
            <v>0.22182067723304144</v>
          </cell>
          <cell r="BV1397">
            <v>0.16556258844366878</v>
          </cell>
          <cell r="BW1397">
            <v>0.19436779639536819</v>
          </cell>
          <cell r="BY1397">
            <v>0.22110832864370278</v>
          </cell>
          <cell r="BZ1397">
            <v>0.15702445834401235</v>
          </cell>
          <cell r="CA1397">
            <v>0.19010449622152087</v>
          </cell>
        </row>
        <row r="1398">
          <cell r="AP1398">
            <v>0</v>
          </cell>
          <cell r="BM1398">
            <v>8.4813434416443623E-2</v>
          </cell>
          <cell r="BN1398">
            <v>5.714560534548474E-2</v>
          </cell>
          <cell r="BO1398">
            <v>7.1100771314851596E-2</v>
          </cell>
          <cell r="BQ1398">
            <v>8.5761040992109461E-2</v>
          </cell>
          <cell r="BR1398">
            <v>6.3572235594787974E-2</v>
          </cell>
          <cell r="BS1398">
            <v>7.5044185799799545E-2</v>
          </cell>
          <cell r="BU1398">
            <v>8.4813434416443623E-2</v>
          </cell>
          <cell r="BV1398">
            <v>5.714560534548474E-2</v>
          </cell>
          <cell r="BW1398">
            <v>7.1100771314851596E-2</v>
          </cell>
          <cell r="BY1398">
            <v>8.4441712953527759E-2</v>
          </cell>
          <cell r="BZ1398">
            <v>5.3251978955209833E-2</v>
          </cell>
          <cell r="CA1398">
            <v>6.9076935145058013E-2</v>
          </cell>
        </row>
        <row r="1399">
          <cell r="AP1399">
            <v>0</v>
          </cell>
        </row>
        <row r="1400">
          <cell r="AP1400">
            <v>0</v>
          </cell>
        </row>
        <row r="1401">
          <cell r="AP1401">
            <v>0</v>
          </cell>
          <cell r="BM1401">
            <v>0.21145385983246251</v>
          </cell>
          <cell r="BN1401">
            <v>0.21737065119284152</v>
          </cell>
          <cell r="BO1401">
            <v>0.21440205023963838</v>
          </cell>
          <cell r="BQ1401">
            <v>0.21145385983246251</v>
          </cell>
          <cell r="BR1401">
            <v>0.21737065119284152</v>
          </cell>
          <cell r="BS1401">
            <v>0.21440205023963838</v>
          </cell>
          <cell r="BU1401">
            <v>0.21145385983246251</v>
          </cell>
          <cell r="BV1401">
            <v>0.21737065119284152</v>
          </cell>
          <cell r="BW1401">
            <v>0.21440205023963838</v>
          </cell>
          <cell r="BY1401">
            <v>0.21145385983246251</v>
          </cell>
          <cell r="BZ1401">
            <v>0.21737065119284149</v>
          </cell>
          <cell r="CA1401">
            <v>0.21440205023963838</v>
          </cell>
        </row>
        <row r="1402">
          <cell r="AP1402">
            <v>0</v>
          </cell>
          <cell r="BM1402">
            <v>0</v>
          </cell>
          <cell r="BN1402">
            <v>0</v>
          </cell>
          <cell r="BO1402">
            <v>0</v>
          </cell>
          <cell r="BQ1402">
            <v>0</v>
          </cell>
          <cell r="BR1402">
            <v>0</v>
          </cell>
          <cell r="BS1402">
            <v>0</v>
          </cell>
          <cell r="BU1402">
            <v>0</v>
          </cell>
          <cell r="BV1402">
            <v>0</v>
          </cell>
          <cell r="BW1402">
            <v>0</v>
          </cell>
          <cell r="BY1402">
            <v>0</v>
          </cell>
          <cell r="BZ1402">
            <v>0</v>
          </cell>
          <cell r="CA1402">
            <v>0</v>
          </cell>
        </row>
        <row r="1403">
          <cell r="AP1403">
            <v>0</v>
          </cell>
          <cell r="BM1403">
            <v>0.20327440650052822</v>
          </cell>
          <cell r="BN1403">
            <v>0.19476942174629563</v>
          </cell>
          <cell r="BO1403">
            <v>0.20027232566572173</v>
          </cell>
          <cell r="BQ1403">
            <v>0.20413419452465337</v>
          </cell>
          <cell r="BR1403">
            <v>0.20309415294659636</v>
          </cell>
          <cell r="BS1403">
            <v>0.20485334994700369</v>
          </cell>
          <cell r="BU1403">
            <v>0.20327440650052822</v>
          </cell>
          <cell r="BV1403">
            <v>0.19476942174629563</v>
          </cell>
          <cell r="BW1403">
            <v>0.20027232566572173</v>
          </cell>
          <cell r="BY1403">
            <v>0.20276739073804168</v>
          </cell>
          <cell r="BZ1403">
            <v>0.18708272434667245</v>
          </cell>
          <cell r="CA1403">
            <v>0.19667066722988902</v>
          </cell>
        </row>
        <row r="1404">
          <cell r="AP1404">
            <v>0</v>
          </cell>
          <cell r="BM1404">
            <v>8.1794533319342819E-3</v>
          </cell>
          <cell r="BN1404">
            <v>2.2601229446545884E-2</v>
          </cell>
          <cell r="BO1404">
            <v>1.4129724573916643E-2</v>
          </cell>
          <cell r="BQ1404">
            <v>7.3196653078091527E-3</v>
          </cell>
          <cell r="BR1404">
            <v>1.4276498246245172E-2</v>
          </cell>
          <cell r="BS1404">
            <v>9.5487002926347049E-3</v>
          </cell>
          <cell r="BU1404">
            <v>8.1794533319342819E-3</v>
          </cell>
          <cell r="BV1404">
            <v>2.2601229446545884E-2</v>
          </cell>
          <cell r="BW1404">
            <v>1.4129724573916643E-2</v>
          </cell>
          <cell r="BY1404">
            <v>8.6864690944208345E-3</v>
          </cell>
          <cell r="BZ1404">
            <v>3.0287926846169041E-2</v>
          </cell>
          <cell r="CA1404">
            <v>1.7731383009749396E-2</v>
          </cell>
        </row>
        <row r="1405">
          <cell r="AP1405">
            <v>0</v>
          </cell>
          <cell r="BM1405">
            <v>0.23012492768000742</v>
          </cell>
          <cell r="BN1405">
            <v>0.21742207163871416</v>
          </cell>
          <cell r="BO1405">
            <v>0.22470919505290005</v>
          </cell>
          <cell r="BQ1405">
            <v>0.2310669205864416</v>
          </cell>
          <cell r="BR1405">
            <v>0.22527203373801527</v>
          </cell>
          <cell r="BS1405">
            <v>0.22921072181583829</v>
          </cell>
          <cell r="BU1405">
            <v>0.23012492768000742</v>
          </cell>
          <cell r="BV1405">
            <v>0.21742207163871416</v>
          </cell>
          <cell r="BW1405">
            <v>0.22470919505290005</v>
          </cell>
          <cell r="BY1405">
            <v>0.22959156998579364</v>
          </cell>
          <cell r="BZ1405">
            <v>0.21007229040698655</v>
          </cell>
          <cell r="CA1405">
            <v>0.22118956307052451</v>
          </cell>
        </row>
        <row r="1406">
          <cell r="AP1406">
            <v>0</v>
          </cell>
          <cell r="BM1406">
            <v>-1.8671067847544909E-2</v>
          </cell>
          <cell r="BN1406">
            <v>-5.142044587264083E-5</v>
          </cell>
          <cell r="BO1406">
            <v>-1.0307144813261676E-2</v>
          </cell>
          <cell r="BQ1406">
            <v>-1.9613060753979089E-2</v>
          </cell>
          <cell r="BR1406">
            <v>-7.9013825451737518E-3</v>
          </cell>
          <cell r="BS1406">
            <v>-1.4808671576199962E-2</v>
          </cell>
          <cell r="BU1406">
            <v>-1.8671067847544909E-2</v>
          </cell>
          <cell r="BV1406">
            <v>-5.142044587264083E-5</v>
          </cell>
          <cell r="BW1406">
            <v>-1.0307144813261676E-2</v>
          </cell>
          <cell r="BY1406">
            <v>-1.8137710153331127E-2</v>
          </cell>
          <cell r="BZ1406">
            <v>7.2983607858549404E-3</v>
          </cell>
          <cell r="CA1406">
            <v>-6.7875128308861167E-3</v>
          </cell>
        </row>
        <row r="1407">
          <cell r="AP1407" t="e">
            <v>#DIV/0!</v>
          </cell>
          <cell r="BM1407">
            <v>1.6829126117332133E-2</v>
          </cell>
          <cell r="BN1407">
            <v>1.9940685578387206E-2</v>
          </cell>
          <cell r="BO1407">
            <v>1.8393716865363473E-2</v>
          </cell>
          <cell r="BQ1407">
            <v>1.6438649514744452E-2</v>
          </cell>
          <cell r="BR1407">
            <v>1.5782276378141002E-2</v>
          </cell>
          <cell r="BS1407">
            <v>1.6155129558450689E-2</v>
          </cell>
          <cell r="BU1407">
            <v>1.6829126117332133E-2</v>
          </cell>
          <cell r="BV1407">
            <v>1.1418961511664055E-2</v>
          </cell>
          <cell r="BW1407">
            <v>1.2467878471269001E-2</v>
          </cell>
          <cell r="BY1407">
            <v>1.6879372111348299E-2</v>
          </cell>
          <cell r="BZ1407">
            <v>2.0570619040799949E-2</v>
          </cell>
          <cell r="CA1407">
            <v>1.8685917503900681E-2</v>
          </cell>
        </row>
        <row r="1408">
          <cell r="AP1408" t="e">
            <v>#DIV/0!</v>
          </cell>
          <cell r="BM1408">
            <v>1.308713780792323E-4</v>
          </cell>
          <cell r="BN1408">
            <v>-4.7897301149231976E-3</v>
          </cell>
          <cell r="BO1408">
            <v>-3.4310612482170376E-3</v>
          </cell>
          <cell r="BQ1408">
            <v>1.3916101104661134E-3</v>
          </cell>
          <cell r="BR1408">
            <v>-2.3211449808847517E-3</v>
          </cell>
          <cell r="BS1408">
            <v>-1.1954251110302893E-3</v>
          </cell>
          <cell r="BU1408">
            <v>1.308713780792323E-4</v>
          </cell>
          <cell r="BV1408">
            <v>-4.7897301149231976E-3</v>
          </cell>
          <cell r="BW1408">
            <v>-3.4310612482170376E-3</v>
          </cell>
          <cell r="BY1408">
            <v>-8.3527789048863833E-5</v>
          </cell>
          <cell r="BZ1408">
            <v>-5.7307923207938188E-3</v>
          </cell>
          <cell r="CA1408">
            <v>-4.0199770233836094E-3</v>
          </cell>
        </row>
        <row r="1409">
          <cell r="AP1409" t="e">
            <v>#DIV/0!</v>
          </cell>
          <cell r="BM1409">
            <v>1.6698254739252901E-2</v>
          </cell>
          <cell r="BN1409">
            <v>2.4730415693310404E-2</v>
          </cell>
          <cell r="BO1409">
            <v>2.1824778113580509E-2</v>
          </cell>
          <cell r="BQ1409">
            <v>1.5047039404278338E-2</v>
          </cell>
          <cell r="BR1409">
            <v>1.8103421359025755E-2</v>
          </cell>
          <cell r="BS1409">
            <v>1.7350554669480978E-2</v>
          </cell>
          <cell r="BU1409">
            <v>1.6698254739252901E-2</v>
          </cell>
          <cell r="BV1409">
            <v>1.6208691626587252E-2</v>
          </cell>
          <cell r="BW1409">
            <v>1.5898939719486038E-2</v>
          </cell>
          <cell r="BY1409">
            <v>1.6962899900397163E-2</v>
          </cell>
          <cell r="BZ1409">
            <v>2.6301411361593766E-2</v>
          </cell>
          <cell r="CA1409">
            <v>2.270589452728429E-2</v>
          </cell>
        </row>
        <row r="1410">
          <cell r="AP1410" t="e">
            <v>#DIV/0!</v>
          </cell>
          <cell r="BM1410">
            <v>0.25287375176577725</v>
          </cell>
          <cell r="BN1410">
            <v>0.23845332029741129</v>
          </cell>
          <cell r="BO1410">
            <v>0.23989566683338595</v>
          </cell>
          <cell r="BQ1410">
            <v>0.25321808456639644</v>
          </cell>
          <cell r="BR1410">
            <v>0.22526490569521362</v>
          </cell>
          <cell r="BS1410">
            <v>0.23531768201241152</v>
          </cell>
          <cell r="BU1410">
            <v>0.25287375176577725</v>
          </cell>
          <cell r="BV1410">
            <v>0.23845332029741129</v>
          </cell>
          <cell r="BW1410">
            <v>0.23989566683338595</v>
          </cell>
          <cell r="BY1410">
            <v>0.25308425345540636</v>
          </cell>
          <cell r="BZ1410">
            <v>0.25258080268962496</v>
          </cell>
          <cell r="CA1410">
            <v>0.24531147682855861</v>
          </cell>
        </row>
        <row r="1411">
          <cell r="AP1411" t="e">
            <v>#DIV/0!</v>
          </cell>
          <cell r="BM1411">
            <v>0.21286536789763574</v>
          </cell>
          <cell r="BN1411">
            <v>0.17355069189985317</v>
          </cell>
          <cell r="BO1411">
            <v>0.19267528148882462</v>
          </cell>
          <cell r="BQ1411">
            <v>0.21278349596583243</v>
          </cell>
          <cell r="BR1411">
            <v>0.17184148798494697</v>
          </cell>
          <cell r="BS1411">
            <v>0.19186217417627419</v>
          </cell>
          <cell r="BU1411">
            <v>0.21286536789763574</v>
          </cell>
          <cell r="BV1411">
            <v>0.17355069189985317</v>
          </cell>
          <cell r="BW1411">
            <v>0.19267528148882462</v>
          </cell>
          <cell r="BY1411">
            <v>0.2126801465390479</v>
          </cell>
          <cell r="BZ1411">
            <v>0.17163253589294267</v>
          </cell>
          <cell r="CA1411">
            <v>0.19168923606037616</v>
          </cell>
        </row>
        <row r="1412">
          <cell r="AP1412" t="e">
            <v>#DIV/0!</v>
          </cell>
          <cell r="BM1412">
            <v>8.3237378300653111E-3</v>
          </cell>
          <cell r="BN1412">
            <v>4.0533545063453275E-2</v>
          </cell>
          <cell r="BO1412">
            <v>1.921799384121621E-2</v>
          </cell>
          <cell r="BQ1412">
            <v>8.5755202257831974E-3</v>
          </cell>
          <cell r="BR1412">
            <v>2.7821715626307447E-2</v>
          </cell>
          <cell r="BS1412">
            <v>1.471244031377158E-2</v>
          </cell>
          <cell r="BU1412">
            <v>8.3237378300653111E-3</v>
          </cell>
          <cell r="BV1412">
            <v>4.0533545063453275E-2</v>
          </cell>
          <cell r="BW1412">
            <v>1.921799384121621E-2</v>
          </cell>
          <cell r="BY1412">
            <v>8.7731736819566478E-3</v>
          </cell>
          <cell r="BZ1412">
            <v>5.7188902543483688E-2</v>
          </cell>
          <cell r="CA1412">
            <v>2.5927027013755009E-2</v>
          </cell>
        </row>
        <row r="1413">
          <cell r="AP1413" t="e">
            <v>#DIV/0!</v>
          </cell>
          <cell r="BM1413">
            <v>0.20937091428749799</v>
          </cell>
          <cell r="BN1413">
            <v>0.20099522868999289</v>
          </cell>
          <cell r="BO1413">
            <v>0.20648230570238132</v>
          </cell>
          <cell r="BQ1413">
            <v>0.21032719687248058</v>
          </cell>
          <cell r="BR1413">
            <v>0.20216951150079715</v>
          </cell>
          <cell r="BS1413">
            <v>0.20872043297352647</v>
          </cell>
          <cell r="BU1413">
            <v>0.20937091428749799</v>
          </cell>
          <cell r="BV1413">
            <v>0.14809783991926681</v>
          </cell>
          <cell r="BW1413">
            <v>0.18197309661907191</v>
          </cell>
          <cell r="BY1413">
            <v>0.20877175118316502</v>
          </cell>
          <cell r="BZ1413">
            <v>0.18703818723363855</v>
          </cell>
          <cell r="CA1413">
            <v>0.20033410390191189</v>
          </cell>
        </row>
        <row r="1414">
          <cell r="AP1414" t="e">
            <v>#DIV/0!</v>
          </cell>
          <cell r="BM1414">
            <v>0</v>
          </cell>
          <cell r="BN1414">
            <v>8.368155929742575E-3</v>
          </cell>
          <cell r="BO1414">
            <v>3.4815303373543619E-3</v>
          </cell>
          <cell r="BQ1414">
            <v>0</v>
          </cell>
          <cell r="BR1414">
            <v>8.452935836949213E-3</v>
          </cell>
          <cell r="BS1414">
            <v>3.474395621174292E-3</v>
          </cell>
          <cell r="BU1414">
            <v>0</v>
          </cell>
          <cell r="BV1414">
            <v>8.368155929742575E-3</v>
          </cell>
          <cell r="BW1414">
            <v>3.4815303373543619E-3</v>
          </cell>
          <cell r="BY1414">
            <v>0</v>
          </cell>
          <cell r="BZ1414">
            <v>8.647038266276004E-3</v>
          </cell>
          <cell r="CA1414">
            <v>3.6089189858366289E-3</v>
          </cell>
        </row>
        <row r="1416">
          <cell r="AP1416" t="e">
            <v>#DIV/0!</v>
          </cell>
          <cell r="BM1416">
            <v>3.9149667736191573</v>
          </cell>
          <cell r="BN1416">
            <v>5</v>
          </cell>
          <cell r="BO1416">
            <v>4.4409113899364892</v>
          </cell>
          <cell r="BQ1416">
            <v>3.9149667736191573</v>
          </cell>
          <cell r="BR1416">
            <v>5</v>
          </cell>
          <cell r="BS1416">
            <v>4.4409113899364892</v>
          </cell>
          <cell r="BU1416">
            <v>3.9149667736191573</v>
          </cell>
          <cell r="BV1416">
            <v>5</v>
          </cell>
          <cell r="BW1416">
            <v>4.4409113899364892</v>
          </cell>
          <cell r="BY1416">
            <v>3.9149667736191569</v>
          </cell>
          <cell r="BZ1416">
            <v>5</v>
          </cell>
          <cell r="CA1416">
            <v>4.4409113899364892</v>
          </cell>
        </row>
        <row r="1419">
          <cell r="AP1419" t="e">
            <v>#DIV/0!</v>
          </cell>
          <cell r="BM1419">
            <v>214.6143798259707</v>
          </cell>
          <cell r="BN1419">
            <v>245.57604592142596</v>
          </cell>
          <cell r="BO1419">
            <v>228.94265609377393</v>
          </cell>
          <cell r="BQ1419">
            <v>194.14786621186653</v>
          </cell>
          <cell r="BR1419">
            <v>221.74703249398993</v>
          </cell>
          <cell r="BS1419">
            <v>206.90621320266663</v>
          </cell>
          <cell r="BU1419">
            <v>214.6143798259707</v>
          </cell>
          <cell r="BV1419">
            <v>259.38079640217785</v>
          </cell>
          <cell r="BW1419">
            <v>238.11152356922722</v>
          </cell>
          <cell r="BY1419">
            <v>215.03709379205057</v>
          </cell>
          <cell r="BZ1419">
            <v>252.95468454627868</v>
          </cell>
          <cell r="CA1419">
            <v>232.24830696662985</v>
          </cell>
        </row>
        <row r="1420">
          <cell r="AP1420" t="e">
            <v>#DIV/0!</v>
          </cell>
          <cell r="BM1420">
            <v>66.963633073801859</v>
          </cell>
          <cell r="BN1420">
            <v>64.106460303431447</v>
          </cell>
          <cell r="BO1420">
            <v>65.186269879958701</v>
          </cell>
          <cell r="BQ1420">
            <v>60.742043051337227</v>
          </cell>
          <cell r="BR1420">
            <v>57.939366091259402</v>
          </cell>
          <cell r="BS1420">
            <v>59.116047030961205</v>
          </cell>
          <cell r="BU1420">
            <v>66.963633073801859</v>
          </cell>
          <cell r="BV1420">
            <v>64.057530173949928</v>
          </cell>
          <cell r="BW1420">
            <v>65.150113374611195</v>
          </cell>
          <cell r="BY1420">
            <v>66.987997593082241</v>
          </cell>
          <cell r="BZ1420">
            <v>65.0351556490874</v>
          </cell>
          <cell r="CA1420">
            <v>65.561169583611644</v>
          </cell>
        </row>
        <row r="1421">
          <cell r="AP1421" t="e">
            <v>#DIV/0!</v>
          </cell>
          <cell r="BM1421">
            <v>56.72107870578035</v>
          </cell>
          <cell r="BN1421">
            <v>52.662158599771779</v>
          </cell>
          <cell r="BO1421">
            <v>54.337833976736725</v>
          </cell>
          <cell r="BQ1421">
            <v>51.453423718946141</v>
          </cell>
          <cell r="BR1421">
            <v>47.487417984647088</v>
          </cell>
          <cell r="BS1421">
            <v>49.221334110401706</v>
          </cell>
          <cell r="BU1421">
            <v>56.72107870578035</v>
          </cell>
          <cell r="BV1421">
            <v>52.662158599771779</v>
          </cell>
          <cell r="BW1421">
            <v>54.337833976736725</v>
          </cell>
          <cell r="BY1421">
            <v>56.750341301405506</v>
          </cell>
          <cell r="BZ1421">
            <v>53.420231260731008</v>
          </cell>
          <cell r="CA1421">
            <v>54.667407992402971</v>
          </cell>
        </row>
        <row r="1422">
          <cell r="AP1422" t="e">
            <v>#DIV/0!</v>
          </cell>
          <cell r="BM1422">
            <v>10.242554368021507</v>
          </cell>
          <cell r="BN1422">
            <v>11.44430170365967</v>
          </cell>
          <cell r="BO1422">
            <v>10.848435903221979</v>
          </cell>
          <cell r="BQ1422">
            <v>9.2886193323910877</v>
          </cell>
          <cell r="BR1422">
            <v>10.451948106612313</v>
          </cell>
          <cell r="BS1422">
            <v>9.8947129205595061</v>
          </cell>
          <cell r="BU1422">
            <v>10.242554368021507</v>
          </cell>
          <cell r="BV1422">
            <v>11.395371574178148</v>
          </cell>
          <cell r="BW1422">
            <v>10.812279397874464</v>
          </cell>
          <cell r="BY1422">
            <v>10.237656291676728</v>
          </cell>
          <cell r="BZ1422">
            <v>11.614924388356393</v>
          </cell>
          <cell r="CA1422">
            <v>10.893761591208669</v>
          </cell>
        </row>
        <row r="1423">
          <cell r="AP1423" t="e">
            <v>#DIV/0!</v>
          </cell>
          <cell r="BM1423">
            <v>132.6415117440207</v>
          </cell>
          <cell r="BN1423">
            <v>157.21417404202063</v>
          </cell>
          <cell r="BO1423">
            <v>144.52707318408901</v>
          </cell>
          <cell r="BQ1423">
            <v>120.022516688762</v>
          </cell>
          <cell r="BR1423">
            <v>142.25743192736905</v>
          </cell>
          <cell r="BS1423">
            <v>130.77733226300629</v>
          </cell>
          <cell r="BU1423">
            <v>132.6415117440207</v>
          </cell>
          <cell r="BV1423">
            <v>157.21417404202063</v>
          </cell>
          <cell r="BW1423">
            <v>144.52707318408901</v>
          </cell>
          <cell r="BY1423">
            <v>132.82146069392411</v>
          </cell>
          <cell r="BZ1423">
            <v>160.60578369645464</v>
          </cell>
          <cell r="CA1423">
            <v>146.02165280397796</v>
          </cell>
        </row>
        <row r="1424">
          <cell r="AP1424" t="e">
            <v>#DIV/0!</v>
          </cell>
          <cell r="BM1424">
            <v>87.210666282944359</v>
          </cell>
          <cell r="BN1424">
            <v>99.62000375746652</v>
          </cell>
          <cell r="BO1424">
            <v>92.989460480626263</v>
          </cell>
          <cell r="BQ1424">
            <v>78.913784318012262</v>
          </cell>
          <cell r="BR1424">
            <v>90.14254592174494</v>
          </cell>
          <cell r="BS1424">
            <v>84.142806619648269</v>
          </cell>
          <cell r="BU1424">
            <v>87.210666282944359</v>
          </cell>
          <cell r="BV1424">
            <v>99.62000375746652</v>
          </cell>
          <cell r="BW1424">
            <v>92.989460480626263</v>
          </cell>
          <cell r="BY1424">
            <v>87.374597264128042</v>
          </cell>
          <cell r="BZ1424">
            <v>102.46611990355957</v>
          </cell>
          <cell r="CA1424">
            <v>94.266038415450964</v>
          </cell>
        </row>
        <row r="1426">
          <cell r="AP1426">
            <v>0</v>
          </cell>
          <cell r="BM1426">
            <v>134.46707772355964</v>
          </cell>
          <cell r="BN1426">
            <v>182.40376868661721</v>
          </cell>
          <cell r="BO1426">
            <v>157.24291072766283</v>
          </cell>
          <cell r="BQ1426">
            <v>134.46707772355964</v>
          </cell>
          <cell r="BR1426">
            <v>182.40376868661721</v>
          </cell>
          <cell r="BS1426">
            <v>157.24291072766283</v>
          </cell>
          <cell r="BU1426">
            <v>134.46707772355964</v>
          </cell>
          <cell r="BV1426">
            <v>182.40376868661721</v>
          </cell>
          <cell r="BW1426">
            <v>157.24291072766283</v>
          </cell>
          <cell r="BY1426">
            <v>134.71983717292116</v>
          </cell>
          <cell r="BZ1426">
            <v>187.61499425965673</v>
          </cell>
          <cell r="CA1426">
            <v>159.49198936982182</v>
          </cell>
        </row>
        <row r="1427">
          <cell r="AP1427">
            <v>0</v>
          </cell>
          <cell r="BM1427">
            <v>15.037620851275914</v>
          </cell>
          <cell r="BN1427">
            <v>20.267085409624112</v>
          </cell>
          <cell r="BO1427">
            <v>17.490801412805279</v>
          </cell>
          <cell r="BQ1427">
            <v>14.954850484980323</v>
          </cell>
          <cell r="BR1427">
            <v>19.284918194572413</v>
          </cell>
          <cell r="BS1427">
            <v>16.988640050012613</v>
          </cell>
          <cell r="BU1427">
            <v>15.037620851275914</v>
          </cell>
          <cell r="BV1427">
            <v>20.267085409624112</v>
          </cell>
          <cell r="BW1427">
            <v>17.490801412805279</v>
          </cell>
          <cell r="BY1427">
            <v>15.065887255442814</v>
          </cell>
          <cell r="BZ1427">
            <v>20.846110473295173</v>
          </cell>
          <cell r="CA1427">
            <v>17.740735443892731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T"/>
      <sheetName val="CRC"/>
      <sheetName val="BBL"/>
      <sheetName val="VGR"/>
      <sheetName val="SRQ"/>
      <sheetName val="DRD"/>
      <sheetName val="LCS"/>
      <sheetName val="PTJ"/>
      <sheetName val="PTO"/>
      <sheetName val="MTC"/>
      <sheetName val="HSR"/>
      <sheetName val="ÑPC"/>
      <sheetName val="JLT"/>
      <sheetName val="CHG"/>
      <sheetName val="CRV"/>
      <sheetName val="TOTAL CAPEX"/>
      <sheetName val="Gráficos"/>
      <sheetName val="Sales Volumes"/>
      <sheetName val="Production By Field"/>
      <sheetName val="Turnover"/>
      <sheetName val="Participations"/>
      <sheetName val="Penalties"/>
      <sheetName val="ICH Crude"/>
      <sheetName val="ICH LPG"/>
      <sheetName val="ICH Gas"/>
      <sheetName val="Tariff"/>
      <sheetName val="OPEX"/>
      <sheetName val="DD&amp;A (Zone1)"/>
      <sheetName val="DD&amp;A (Zone2)"/>
      <sheetName val="DD&amp;A (Zone3)"/>
      <sheetName val="DD&amp;A (Zone4)"/>
      <sheetName val="SL-DD&amp;A"/>
      <sheetName val="Sales Tax"/>
      <sheetName val="VAT"/>
      <sheetName val="Other Income"/>
      <sheetName val="Income Tax"/>
      <sheetName val="P&amp;L"/>
      <sheetName val="Gov.Take"/>
      <sheetName val="Debt Chaco"/>
      <sheetName val="GTL"/>
      <sheetName val="Cash Flow"/>
      <sheetName val="Data for Board"/>
      <sheetName val="Price  Table"/>
      <sheetName val="Debt1"/>
      <sheetName val="Debt2"/>
      <sheetName val="Debt3"/>
      <sheetName val="TAX DD&amp;A"/>
      <sheetName val="Royalties"/>
      <sheetName val="Prices Summary"/>
      <sheetName val="GAS Prices"/>
      <sheetName val="GSA Price"/>
      <sheetName val="Royalty Prices"/>
      <sheetName val="Participation Prices"/>
      <sheetName val="TOTAL_CAPEX"/>
      <sheetName val="Sales_Volumes"/>
      <sheetName val="Production_By_Field"/>
      <sheetName val="ICH_Crude"/>
      <sheetName val="ICH_LPG"/>
      <sheetName val="ICH_Gas"/>
      <sheetName val="DD&amp;A_(Zone1)"/>
      <sheetName val="DD&amp;A_(Zone2)"/>
      <sheetName val="DD&amp;A_(Zone3)"/>
      <sheetName val="DD&amp;A_(Zone4)"/>
      <sheetName val="Sales_Tax"/>
      <sheetName val="Other_Income"/>
      <sheetName val="Income_Tax"/>
      <sheetName val="Gov_Take"/>
      <sheetName val="Debt_Chaco"/>
      <sheetName val="Cash_Flow"/>
      <sheetName val="Data_for_Board"/>
      <sheetName val="Price__Table"/>
      <sheetName val="TAX_DD&amp;A"/>
      <sheetName val="Prices_Summary"/>
      <sheetName val="GAS_Prices"/>
      <sheetName val="GSA_Price"/>
      <sheetName val="Royalty_Prices"/>
      <sheetName val="Participation_Prices"/>
      <sheetName val="TOTAL_CAPEX1"/>
      <sheetName val="Sales_Volumes1"/>
      <sheetName val="Production_By_Field1"/>
      <sheetName val="ICH_Crude1"/>
      <sheetName val="ICH_LPG1"/>
      <sheetName val="ICH_Gas1"/>
      <sheetName val="DD&amp;A_(Zone1)1"/>
      <sheetName val="DD&amp;A_(Zone2)1"/>
      <sheetName val="DD&amp;A_(Zone3)1"/>
      <sheetName val="DD&amp;A_(Zone4)1"/>
      <sheetName val="Sales_Tax1"/>
      <sheetName val="Other_Income1"/>
      <sheetName val="Income_Tax1"/>
      <sheetName val="Gov_Take1"/>
      <sheetName val="Debt_Chaco1"/>
      <sheetName val="Cash_Flow1"/>
      <sheetName val="Data_for_Board1"/>
      <sheetName val="Price__Table1"/>
      <sheetName val="TAX_DD&amp;A1"/>
      <sheetName val="Prices_Summary1"/>
      <sheetName val="GAS_Prices1"/>
      <sheetName val="GSA_Price1"/>
      <sheetName val="Royalty_Prices1"/>
      <sheetName val="Participation_Prices1"/>
      <sheetName val="TOTAL_CAPEX2"/>
      <sheetName val="Sales_Volumes2"/>
      <sheetName val="Production_By_Field2"/>
      <sheetName val="ICH_Crude2"/>
      <sheetName val="ICH_LPG2"/>
      <sheetName val="ICH_Gas2"/>
      <sheetName val="DD&amp;A_(Zone1)2"/>
      <sheetName val="DD&amp;A_(Zone2)2"/>
      <sheetName val="DD&amp;A_(Zone3)2"/>
      <sheetName val="DD&amp;A_(Zone4)2"/>
      <sheetName val="Sales_Tax2"/>
      <sheetName val="Other_Income2"/>
      <sheetName val="Income_Tax2"/>
      <sheetName val="Gov_Take2"/>
      <sheetName val="Debt_Chaco2"/>
      <sheetName val="Cash_Flow2"/>
      <sheetName val="Data_for_Board2"/>
      <sheetName val="Price__Table2"/>
      <sheetName val="TAX_DD&amp;A2"/>
      <sheetName val="Prices_Summary2"/>
      <sheetName val="GAS_Prices2"/>
      <sheetName val="GSA_Price2"/>
      <sheetName val="Royalty_Prices2"/>
      <sheetName val="Participation_Prices2"/>
      <sheetName val="TOTAL_CAPEX3"/>
      <sheetName val="Sales_Volumes3"/>
      <sheetName val="Production_By_Field3"/>
      <sheetName val="ICH_Crude3"/>
      <sheetName val="ICH_LPG3"/>
      <sheetName val="ICH_Gas3"/>
      <sheetName val="DD&amp;A_(Zone1)3"/>
      <sheetName val="DD&amp;A_(Zone2)3"/>
      <sheetName val="DD&amp;A_(Zone3)3"/>
      <sheetName val="DD&amp;A_(Zone4)3"/>
      <sheetName val="Sales_Tax3"/>
      <sheetName val="Other_Income3"/>
      <sheetName val="Income_Tax3"/>
      <sheetName val="Gov_Take3"/>
      <sheetName val="Debt_Chaco3"/>
      <sheetName val="Cash_Flow3"/>
      <sheetName val="Data_for_Board3"/>
      <sheetName val="Price__Table3"/>
      <sheetName val="TAX_DD&amp;A3"/>
      <sheetName val="Prices_Summary3"/>
      <sheetName val="GAS_Prices3"/>
      <sheetName val="GSA_Price3"/>
      <sheetName val="Royalty_Prices3"/>
      <sheetName val="Participation_Prices3"/>
      <sheetName val="flc chimoré"/>
      <sheetName val="monimp"/>
      <sheetName val="interv"/>
      <sheetName val="fisc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3">
          <cell r="B3" t="str">
            <v>Año</v>
          </cell>
          <cell r="C3" t="str">
            <v>(i)</v>
          </cell>
          <cell r="D3" t="str">
            <v>P(i)</v>
          </cell>
        </row>
        <row r="4">
          <cell r="B4">
            <v>2000</v>
          </cell>
          <cell r="C4">
            <v>1</v>
          </cell>
          <cell r="D4">
            <v>0.95</v>
          </cell>
        </row>
        <row r="5">
          <cell r="B5">
            <v>2001</v>
          </cell>
          <cell r="C5">
            <v>2</v>
          </cell>
          <cell r="D5">
            <v>0.95</v>
          </cell>
        </row>
        <row r="6">
          <cell r="B6">
            <v>2002</v>
          </cell>
          <cell r="C6">
            <v>3</v>
          </cell>
          <cell r="D6">
            <v>0.95</v>
          </cell>
        </row>
        <row r="7">
          <cell r="B7">
            <v>2003</v>
          </cell>
          <cell r="C7">
            <v>4</v>
          </cell>
          <cell r="D7">
            <v>0.96</v>
          </cell>
        </row>
        <row r="8">
          <cell r="B8">
            <v>2004</v>
          </cell>
          <cell r="C8">
            <v>5</v>
          </cell>
          <cell r="D8">
            <v>0.96</v>
          </cell>
        </row>
        <row r="9">
          <cell r="B9">
            <v>2005</v>
          </cell>
          <cell r="C9">
            <v>6</v>
          </cell>
          <cell r="D9">
            <v>0.97</v>
          </cell>
        </row>
        <row r="10">
          <cell r="B10">
            <v>2006</v>
          </cell>
          <cell r="C10">
            <v>7</v>
          </cell>
          <cell r="D10">
            <v>0.98</v>
          </cell>
        </row>
        <row r="11">
          <cell r="B11">
            <v>2007</v>
          </cell>
          <cell r="C11">
            <v>8</v>
          </cell>
          <cell r="D11">
            <v>0.98</v>
          </cell>
        </row>
        <row r="12">
          <cell r="B12">
            <v>2008</v>
          </cell>
          <cell r="C12">
            <v>9</v>
          </cell>
          <cell r="D12">
            <v>0.99</v>
          </cell>
        </row>
        <row r="13">
          <cell r="B13">
            <v>2009</v>
          </cell>
          <cell r="C13">
            <v>10</v>
          </cell>
          <cell r="D13">
            <v>1</v>
          </cell>
        </row>
        <row r="14">
          <cell r="B14">
            <v>2010</v>
          </cell>
          <cell r="C14">
            <v>11</v>
          </cell>
          <cell r="D14">
            <v>1</v>
          </cell>
        </row>
        <row r="15">
          <cell r="B15">
            <v>2011</v>
          </cell>
          <cell r="C15">
            <v>12</v>
          </cell>
          <cell r="D15">
            <v>1.01</v>
          </cell>
        </row>
        <row r="16">
          <cell r="B16">
            <v>2012</v>
          </cell>
          <cell r="C16">
            <v>13</v>
          </cell>
          <cell r="D16">
            <v>1.02</v>
          </cell>
        </row>
        <row r="17">
          <cell r="B17">
            <v>2013</v>
          </cell>
          <cell r="C17">
            <v>14</v>
          </cell>
          <cell r="D17">
            <v>1.02</v>
          </cell>
        </row>
        <row r="18">
          <cell r="B18">
            <v>2014</v>
          </cell>
          <cell r="C18">
            <v>15</v>
          </cell>
          <cell r="D18">
            <v>1.03</v>
          </cell>
        </row>
        <row r="19">
          <cell r="B19">
            <v>2015</v>
          </cell>
          <cell r="C19">
            <v>16</v>
          </cell>
          <cell r="D19">
            <v>1.03</v>
          </cell>
        </row>
        <row r="20">
          <cell r="B20">
            <v>2016</v>
          </cell>
          <cell r="C20">
            <v>17</v>
          </cell>
          <cell r="D20">
            <v>1.04</v>
          </cell>
        </row>
        <row r="21">
          <cell r="B21">
            <v>2017</v>
          </cell>
          <cell r="C21">
            <v>18</v>
          </cell>
          <cell r="D21">
            <v>1.05</v>
          </cell>
        </row>
        <row r="22">
          <cell r="B22">
            <v>2018</v>
          </cell>
          <cell r="C22">
            <v>19</v>
          </cell>
          <cell r="D22">
            <v>1.05</v>
          </cell>
        </row>
        <row r="23">
          <cell r="B23">
            <v>2019</v>
          </cell>
          <cell r="C23">
            <v>20</v>
          </cell>
          <cell r="D23">
            <v>1.06</v>
          </cell>
        </row>
      </sheetData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3">
          <cell r="B3" t="str">
            <v>Año</v>
          </cell>
        </row>
      </sheetData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G 81-96"/>
      <sheetName val="GLP 84-96"/>
      <sheetName val="G61-99"/>
      <sheetName val="Hoja1"/>
      <sheetName val="EPG"/>
      <sheetName val="DGL"/>
      <sheetName val="EG"/>
      <sheetName val="ENT-G-98"/>
      <sheetName val="GEQ"/>
      <sheetName val="2s"/>
      <sheetName val="LLuvias"/>
      <sheetName val="conciliacion de reservas"/>
      <sheetName val="PCG_81-96"/>
      <sheetName val="GLP_84-96"/>
      <sheetName val="conciliacion_de_reservas"/>
      <sheetName val="PCG_81-961"/>
      <sheetName val="GLP_84-961"/>
      <sheetName val="PCG_81-962"/>
      <sheetName val="GLP_84-962"/>
      <sheetName val="conciliacion_de_reservas1"/>
      <sheetName val="PCG_81-963"/>
      <sheetName val="GLP_84-963"/>
      <sheetName val="conciliacion_de_reservas2"/>
      <sheetName val="PCG_81-964"/>
      <sheetName val="GLP_84-964"/>
      <sheetName val="conciliacion_de_reservas3"/>
      <sheetName val="PCG_81-965"/>
      <sheetName val="GLP_84-965"/>
      <sheetName val="conciliacion_de_reservas4"/>
      <sheetName val="Current Period BV (2)"/>
      <sheetName val="wb"/>
      <sheetName val="er"/>
      <sheetName val="monimp"/>
      <sheetName val="interv"/>
      <sheetName val="fiscout"/>
      <sheetName val="inf_varios"/>
      <sheetName val="inf_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SectorReal 01"/>
      <sheetName val="Sector Real 02"/>
      <sheetName val="Sector Externo"/>
      <sheetName val="SectorMonetario"/>
      <sheetName val="Balanza de Pagos"/>
      <sheetName val="SectorFiscal"/>
      <sheetName val="Prog-2011"/>
      <sheetName val="PMF_Inversión"/>
      <sheetName val="Resumen YPFB"/>
      <sheetName val="base 2011-2015"/>
      <sheetName val="Techos (2)"/>
      <sheetName val="volumenes"/>
      <sheetName val="precios"/>
      <sheetName val="Ingresos"/>
      <sheetName val="Distribución (2)"/>
      <sheetName val="Parametos Macro"/>
      <sheetName val="Vol. UPF"/>
      <sheetName val="Precios 61.3"/>
      <sheetName val="Ingr"/>
      <sheetName val="Ingr Trans"/>
      <sheetName val="Distribución"/>
      <sheetName val="Techos"/>
      <sheetName val="Resumen IEHD"/>
      <sheetName val="Expor99-10"/>
      <sheetName val="Conceptos Vul. Fiscal"/>
      <sheetName val="2001-2011(e)(Vul. Fiscal)"/>
      <sheetName val="Gráfico1(IngSPNF)"/>
      <sheetName val="Gráfico2(Gasto SPNF)"/>
      <sheetName val="Gráfico3 (Deuda SPNF)"/>
    </sheetNames>
    <sheetDataSet>
      <sheetData sheetId="0">
        <row r="88">
          <cell r="AH88">
            <v>9.7408391079506718E-2</v>
          </cell>
        </row>
      </sheetData>
      <sheetData sheetId="1"/>
      <sheetData sheetId="2"/>
      <sheetData sheetId="3">
        <row r="7">
          <cell r="AH7">
            <v>6958.3867912200831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-if"/>
      <sheetName val="Ratio-DSCR"/>
      <sheetName val="Assum."/>
      <sheetName val="Sensitivity"/>
      <sheetName val="Fin Charts"/>
      <sheetName val="Tables"/>
      <sheetName val="Chaco"/>
      <sheetName val="MAA"/>
      <sheetName val="Charts"/>
      <sheetName val="Fert. Market"/>
      <sheetName val="IGAN Market"/>
      <sheetName val="Prod. Cost"/>
      <sheetName val="Blend. Cost"/>
      <sheetName val="Loans"/>
      <sheetName val="DSRA"/>
      <sheetName val="P &amp; L"/>
      <sheetName val="IGAN P &amp; L"/>
      <sheetName val="FGAN P &amp; L"/>
      <sheetName val="Balance"/>
      <sheetName val="Capex"/>
      <sheetName val="Cash Flow"/>
      <sheetName val="FRR-ERR"/>
      <sheetName val="VAT"/>
      <sheetName val="IT"/>
      <sheetName val="IUE"/>
      <sheetName val="VAT Activity"/>
      <sheetName val="Assum_"/>
      <sheetName val="Fin_Charts"/>
      <sheetName val="Fert__Market"/>
      <sheetName val="IGAN_Market"/>
      <sheetName val="Prod__Cost"/>
      <sheetName val="Blend__Cost"/>
      <sheetName val="P_&amp;_L"/>
      <sheetName val="IGAN_P_&amp;_L"/>
      <sheetName val="FGAN_P_&amp;_L"/>
      <sheetName val="Cash_Flow"/>
      <sheetName val="VAT_Activity"/>
      <sheetName val="Assum_1"/>
      <sheetName val="Fin_Charts1"/>
      <sheetName val="Fert__Market1"/>
      <sheetName val="IGAN_Market1"/>
      <sheetName val="Prod__Cost1"/>
      <sheetName val="Blend__Cost1"/>
      <sheetName val="P_&amp;_L1"/>
      <sheetName val="IGAN_P_&amp;_L1"/>
      <sheetName val="FGAN_P_&amp;_L1"/>
      <sheetName val="Cash_Flow1"/>
      <sheetName val="VAT_Activity1"/>
      <sheetName val="Assum_2"/>
      <sheetName val="Fin_Charts2"/>
      <sheetName val="Fert__Market2"/>
      <sheetName val="IGAN_Market2"/>
      <sheetName val="Prod__Cost2"/>
      <sheetName val="Blend__Cost2"/>
      <sheetName val="P_&amp;_L2"/>
      <sheetName val="IGAN_P_&amp;_L2"/>
      <sheetName val="FGAN_P_&amp;_L2"/>
      <sheetName val="Cash_Flow2"/>
      <sheetName val="VAT_Activity2"/>
      <sheetName val="Assum_3"/>
      <sheetName val="Fin_Charts3"/>
      <sheetName val="Fert__Market3"/>
      <sheetName val="IGAN_Market3"/>
      <sheetName val="Prod__Cost3"/>
      <sheetName val="Blend__Cost3"/>
      <sheetName val="P_&amp;_L3"/>
      <sheetName val="IGAN_P_&amp;_L3"/>
      <sheetName val="FGAN_P_&amp;_L3"/>
      <sheetName val="Cash_Flow3"/>
      <sheetName val="VAT_Activity3"/>
      <sheetName val="Assum_4"/>
      <sheetName val="Fin_Charts4"/>
      <sheetName val="Fert__Market4"/>
      <sheetName val="IGAN_Market4"/>
      <sheetName val="Prod__Cost4"/>
      <sheetName val="Blend__Cost4"/>
      <sheetName val="P_&amp;_L4"/>
      <sheetName val="IGAN_P_&amp;_L4"/>
      <sheetName val="FGAN_P_&amp;_L4"/>
      <sheetName val="Cash_Flow4"/>
      <sheetName val="VAT_Activity4"/>
      <sheetName val="Assum_5"/>
      <sheetName val="Fin_Charts5"/>
      <sheetName val="Fert__Market5"/>
      <sheetName val="IGAN_Market5"/>
      <sheetName val="Prod__Cost5"/>
      <sheetName val="Blend__Cost5"/>
      <sheetName val="P_&amp;_L5"/>
      <sheetName val="IGAN_P_&amp;_L5"/>
      <sheetName val="FGAN_P_&amp;_L5"/>
      <sheetName val="Cash_Flow5"/>
      <sheetName val="VAT_Activity5"/>
      <sheetName val="CARTERA AHORRO DEP"/>
      <sheetName val="CARTERA AHORRO DEP (2)"/>
      <sheetName val="wb"/>
      <sheetName val="er"/>
    </sheetNames>
    <sheetDataSet>
      <sheetData sheetId="0">
        <row r="1">
          <cell r="A1" t="str">
            <v>Sensitivity Analysis</v>
          </cell>
        </row>
        <row r="3">
          <cell r="B3" t="str">
            <v>Project Economic Valuation Results</v>
          </cell>
          <cell r="H3" t="str">
            <v>Chaco's Economic Valuation Results</v>
          </cell>
          <cell r="L3" t="str">
            <v xml:space="preserve">      Valuation Basis</v>
          </cell>
        </row>
        <row r="5">
          <cell r="A5">
            <v>0</v>
          </cell>
          <cell r="B5" t="str">
            <v>NPV @</v>
          </cell>
          <cell r="E5">
            <v>9476.4770167600727</v>
          </cell>
          <cell r="H5" t="str">
            <v>NPV @</v>
          </cell>
          <cell r="K5">
            <v>1113.4060234113758</v>
          </cell>
        </row>
        <row r="6">
          <cell r="A6">
            <v>0</v>
          </cell>
          <cell r="B6" t="str">
            <v>IRR (%)</v>
          </cell>
          <cell r="E6">
            <v>0.14340262874293461</v>
          </cell>
          <cell r="H6" t="str">
            <v>IRR (%)</v>
          </cell>
          <cell r="K6">
            <v>0.14340262816738999</v>
          </cell>
        </row>
        <row r="7">
          <cell r="A7">
            <v>0</v>
          </cell>
          <cell r="B7" t="str">
            <v>ROCE</v>
          </cell>
          <cell r="E7">
            <v>0.13556675962213963</v>
          </cell>
          <cell r="H7" t="str">
            <v>ROCE</v>
          </cell>
          <cell r="K7">
            <v>0.19035591918539194</v>
          </cell>
          <cell r="L7" t="str">
            <v xml:space="preserve">      Chaco Investment (000')</v>
          </cell>
        </row>
        <row r="8">
          <cell r="A8">
            <v>0</v>
          </cell>
          <cell r="B8" t="str">
            <v>Discounted Payout (years)</v>
          </cell>
          <cell r="E8">
            <v>7.5532470602447201</v>
          </cell>
          <cell r="H8" t="str">
            <v>Discounted Payout (years)</v>
          </cell>
          <cell r="K8">
            <v>7.5532470669114495</v>
          </cell>
        </row>
        <row r="9">
          <cell r="A9">
            <v>0</v>
          </cell>
          <cell r="B9" t="str">
            <v>NPV @ % / Investment</v>
          </cell>
          <cell r="E9">
            <v>0.49558757938677378</v>
          </cell>
          <cell r="H9" t="str">
            <v>NPV @ % / Investment</v>
          </cell>
          <cell r="K9">
            <v>0.69587876463210985</v>
          </cell>
        </row>
        <row r="10">
          <cell r="A10">
            <v>0</v>
          </cell>
        </row>
        <row r="11">
          <cell r="A11">
            <v>0</v>
          </cell>
          <cell r="B11" t="str">
            <v>Residual Value</v>
          </cell>
          <cell r="E11">
            <v>25000</v>
          </cell>
        </row>
        <row r="12">
          <cell r="A12">
            <v>0</v>
          </cell>
        </row>
        <row r="56">
          <cell r="B56" t="str">
            <v>Summary of the Financial Projections</v>
          </cell>
          <cell r="U56" t="str">
            <v>Summary of Market Projections</v>
          </cell>
        </row>
        <row r="57">
          <cell r="B57" t="str">
            <v>(in ‘000 US$)</v>
          </cell>
        </row>
        <row r="58">
          <cell r="E58">
            <v>2005</v>
          </cell>
          <cell r="F58">
            <v>2006</v>
          </cell>
          <cell r="G58">
            <v>2007</v>
          </cell>
          <cell r="H58">
            <v>2008</v>
          </cell>
          <cell r="I58">
            <v>2009</v>
          </cell>
          <cell r="J58">
            <v>2010</v>
          </cell>
          <cell r="K58">
            <v>2011</v>
          </cell>
          <cell r="L58">
            <v>2012</v>
          </cell>
          <cell r="M58">
            <v>2013</v>
          </cell>
          <cell r="N58">
            <v>2014</v>
          </cell>
          <cell r="O58">
            <v>2015</v>
          </cell>
          <cell r="P58">
            <v>2016</v>
          </cell>
          <cell r="Q58">
            <v>2017</v>
          </cell>
          <cell r="R58" t="str">
            <v>Average</v>
          </cell>
          <cell r="Y58">
            <v>2005</v>
          </cell>
          <cell r="Z58">
            <v>2006</v>
          </cell>
          <cell r="AA58">
            <v>2007</v>
          </cell>
          <cell r="AB58">
            <v>2008</v>
          </cell>
          <cell r="AC58">
            <v>2009</v>
          </cell>
          <cell r="AD58">
            <v>2010</v>
          </cell>
          <cell r="AE58">
            <v>2011</v>
          </cell>
          <cell r="AF58">
            <v>2012</v>
          </cell>
          <cell r="AG58">
            <v>2013</v>
          </cell>
          <cell r="AH58">
            <v>2014</v>
          </cell>
          <cell r="AI58">
            <v>2015</v>
          </cell>
          <cell r="AJ58">
            <v>2016</v>
          </cell>
          <cell r="AK58">
            <v>2017</v>
          </cell>
          <cell r="AL58" t="str">
            <v>Average</v>
          </cell>
        </row>
        <row r="59">
          <cell r="B59" t="str">
            <v>Sales Volume (in mt)</v>
          </cell>
          <cell r="E59">
            <v>39270</v>
          </cell>
          <cell r="F59">
            <v>52800.000000000007</v>
          </cell>
          <cell r="G59">
            <v>59400</v>
          </cell>
          <cell r="H59">
            <v>66000</v>
          </cell>
          <cell r="I59">
            <v>66000</v>
          </cell>
          <cell r="J59">
            <v>66000</v>
          </cell>
          <cell r="K59">
            <v>66000</v>
          </cell>
          <cell r="L59">
            <v>66000</v>
          </cell>
          <cell r="M59">
            <v>66000</v>
          </cell>
          <cell r="N59">
            <v>66000</v>
          </cell>
          <cell r="O59">
            <v>66000</v>
          </cell>
          <cell r="P59">
            <v>66000</v>
          </cell>
          <cell r="Q59">
            <v>66000</v>
          </cell>
          <cell r="R59">
            <v>62420.769230769234</v>
          </cell>
          <cell r="U59" t="str">
            <v>Production Volumes (in mt)</v>
          </cell>
          <cell r="Y59">
            <v>39270</v>
          </cell>
          <cell r="Z59">
            <v>52800</v>
          </cell>
          <cell r="AA59">
            <v>59400</v>
          </cell>
          <cell r="AB59">
            <v>66000</v>
          </cell>
          <cell r="AC59">
            <v>66000</v>
          </cell>
          <cell r="AD59">
            <v>66000</v>
          </cell>
          <cell r="AE59">
            <v>66000</v>
          </cell>
          <cell r="AF59">
            <v>66000</v>
          </cell>
          <cell r="AG59">
            <v>66000</v>
          </cell>
          <cell r="AH59">
            <v>66000</v>
          </cell>
          <cell r="AI59">
            <v>66000</v>
          </cell>
          <cell r="AJ59">
            <v>66000</v>
          </cell>
          <cell r="AK59">
            <v>66000</v>
          </cell>
          <cell r="AL59">
            <v>62420.769230769234</v>
          </cell>
        </row>
        <row r="60">
          <cell r="B60" t="str">
            <v>Income Statement</v>
          </cell>
          <cell r="U60" t="str">
            <v>Sales Volumes (in mt)</v>
          </cell>
        </row>
        <row r="61">
          <cell r="B61" t="str">
            <v>Sales Revenue</v>
          </cell>
          <cell r="E61">
            <v>9678.8726435097815</v>
          </cell>
          <cell r="F61">
            <v>12246.479314697172</v>
          </cell>
          <cell r="G61">
            <v>14432.757763168993</v>
          </cell>
          <cell r="H61">
            <v>16267.344364700979</v>
          </cell>
          <cell r="I61">
            <v>17060.53072287752</v>
          </cell>
          <cell r="J61">
            <v>18120.191382169658</v>
          </cell>
          <cell r="K61">
            <v>19055.329076108745</v>
          </cell>
          <cell r="L61">
            <v>19310.675198692137</v>
          </cell>
          <cell r="M61">
            <v>19009.676587153517</v>
          </cell>
          <cell r="N61">
            <v>19023.34446103032</v>
          </cell>
          <cell r="O61">
            <v>18990.657590413593</v>
          </cell>
          <cell r="P61">
            <v>19370.465914324977</v>
          </cell>
          <cell r="Q61">
            <v>19562.369841273194</v>
          </cell>
          <cell r="R61">
            <v>17086.822681547739</v>
          </cell>
          <cell r="U61" t="str">
            <v>AN for NPK Bolivia Sales Vol.</v>
          </cell>
          <cell r="X61">
            <v>0.13745659293724641</v>
          </cell>
          <cell r="Y61">
            <v>5397.9204046456662</v>
          </cell>
          <cell r="Z61">
            <v>6381.2478629744746</v>
          </cell>
          <cell r="AA61">
            <v>8489.8341133486501</v>
          </cell>
          <cell r="AB61">
            <v>9285.7560614750855</v>
          </cell>
          <cell r="AC61">
            <v>9898.6159615324432</v>
          </cell>
          <cell r="AD61">
            <v>10536.315259054241</v>
          </cell>
          <cell r="AE61">
            <v>11199.712886476176</v>
          </cell>
          <cell r="AF61">
            <v>11889.695198232293</v>
          </cell>
          <cell r="AG61">
            <v>12186.937578188101</v>
          </cell>
          <cell r="AH61">
            <v>12186.937578188101</v>
          </cell>
          <cell r="AI61">
            <v>12186.937578188101</v>
          </cell>
          <cell r="AJ61">
            <v>12607.176805022173</v>
          </cell>
          <cell r="AK61">
            <v>12607.176805022173</v>
          </cell>
          <cell r="AL61">
            <v>10373.404930180588</v>
          </cell>
        </row>
        <row r="62">
          <cell r="B62" t="str">
            <v>Gross Profit</v>
          </cell>
          <cell r="E62">
            <v>3660.204585745264</v>
          </cell>
          <cell r="F62">
            <v>4696.3134474685457</v>
          </cell>
          <cell r="G62">
            <v>5303.8625414309827</v>
          </cell>
          <cell r="H62">
            <v>6266.3902415014381</v>
          </cell>
          <cell r="I62">
            <v>6659.008041834426</v>
          </cell>
          <cell r="J62">
            <v>7238.160760841005</v>
          </cell>
          <cell r="K62">
            <v>7668.8283816002549</v>
          </cell>
          <cell r="L62">
            <v>7429.8040130519184</v>
          </cell>
          <cell r="M62">
            <v>7119.4404424770328</v>
          </cell>
          <cell r="N62">
            <v>7222.2488167844276</v>
          </cell>
          <cell r="O62">
            <v>7288.3594927248905</v>
          </cell>
          <cell r="P62">
            <v>7348.1352171128929</v>
          </cell>
          <cell r="Q62">
            <v>7642.2435025685463</v>
          </cell>
          <cell r="R62">
            <v>6580.2307296262788</v>
          </cell>
          <cell r="U62" t="str">
            <v>FGAN Bolivia Sales Vol.</v>
          </cell>
          <cell r="X62">
            <v>0.24762566451595425</v>
          </cell>
          <cell r="Y62">
            <v>9724.2598455415227</v>
          </cell>
          <cell r="Z62">
            <v>11495.707181040521</v>
          </cell>
          <cell r="AA62">
            <v>15294.288684340871</v>
          </cell>
          <cell r="AB62">
            <v>16728.128248497826</v>
          </cell>
          <cell r="AC62">
            <v>17832.184712898685</v>
          </cell>
          <cell r="AD62">
            <v>18980.988920364267</v>
          </cell>
          <cell r="AE62">
            <v>20176.088222757575</v>
          </cell>
          <cell r="AF62">
            <v>21419.079372195312</v>
          </cell>
          <cell r="AG62">
            <v>21954.556356500194</v>
          </cell>
          <cell r="AH62">
            <v>21954.556356500194</v>
          </cell>
          <cell r="AI62">
            <v>21954.556356500194</v>
          </cell>
          <cell r="AJ62">
            <v>22711.610023965717</v>
          </cell>
          <cell r="AK62">
            <v>22711.610023965717</v>
          </cell>
          <cell r="AL62">
            <v>18687.508792697583</v>
          </cell>
        </row>
        <row r="63">
          <cell r="B63" t="str">
            <v>Gross Margin</v>
          </cell>
          <cell r="E63">
            <v>0.37816435039050061</v>
          </cell>
          <cell r="F63">
            <v>0.38348274036868979</v>
          </cell>
          <cell r="G63">
            <v>0.36748780991571334</v>
          </cell>
          <cell r="H63">
            <v>0.38521285964161889</v>
          </cell>
          <cell r="I63">
            <v>0.39031658217437226</v>
          </cell>
          <cell r="J63">
            <v>0.39945277663917966</v>
          </cell>
          <cell r="K63">
            <v>0.40245058749551088</v>
          </cell>
          <cell r="L63">
            <v>0.38475112530270927</v>
          </cell>
          <cell r="M63">
            <v>0.37451665260250955</v>
          </cell>
          <cell r="N63">
            <v>0.37965189725599202</v>
          </cell>
          <cell r="O63">
            <v>0.38378657811217787</v>
          </cell>
          <cell r="P63">
            <v>0.37934736570681815</v>
          </cell>
          <cell r="Q63">
            <v>0.3906604140795224</v>
          </cell>
          <cell r="R63">
            <v>0.3845601338219472</v>
          </cell>
          <cell r="U63" t="str">
            <v>FGAN Argentina Sales Vol.</v>
          </cell>
          <cell r="X63">
            <v>7.2574484339190226E-2</v>
          </cell>
          <cell r="Y63">
            <v>2850</v>
          </cell>
          <cell r="Z63">
            <v>6500</v>
          </cell>
          <cell r="AA63">
            <v>6650</v>
          </cell>
          <cell r="AB63">
            <v>11050</v>
          </cell>
          <cell r="AC63">
            <v>9300</v>
          </cell>
          <cell r="AD63">
            <v>7550</v>
          </cell>
          <cell r="AE63">
            <v>5650</v>
          </cell>
          <cell r="AF63">
            <v>3750</v>
          </cell>
          <cell r="AG63">
            <v>2900</v>
          </cell>
          <cell r="AH63">
            <v>2900</v>
          </cell>
          <cell r="AI63">
            <v>2900</v>
          </cell>
          <cell r="AJ63">
            <v>10000</v>
          </cell>
          <cell r="AK63">
            <v>10000</v>
          </cell>
          <cell r="AL63">
            <v>6307.6923076923076</v>
          </cell>
        </row>
        <row r="64">
          <cell r="B64" t="str">
            <v>EBIT</v>
          </cell>
          <cell r="E64">
            <v>674.32307946726405</v>
          </cell>
          <cell r="F64">
            <v>1710.5929411905458</v>
          </cell>
          <cell r="G64">
            <v>2318.1420351529828</v>
          </cell>
          <cell r="H64">
            <v>3280.6697352234382</v>
          </cell>
          <cell r="I64">
            <v>3673.2875355564261</v>
          </cell>
          <cell r="J64">
            <v>4252.4402545630055</v>
          </cell>
          <cell r="K64">
            <v>4683.1078753222555</v>
          </cell>
          <cell r="L64">
            <v>4444.083506773919</v>
          </cell>
          <cell r="M64">
            <v>4133.7199361990333</v>
          </cell>
          <cell r="N64">
            <v>4236.5283105064282</v>
          </cell>
          <cell r="O64">
            <v>6778.3594927248942</v>
          </cell>
          <cell r="P64">
            <v>6838.1352171128929</v>
          </cell>
          <cell r="Q64">
            <v>7132.2435025685463</v>
          </cell>
          <cell r="R64">
            <v>4165.81795556628</v>
          </cell>
          <cell r="U64" t="str">
            <v>FGAN Brazil Sales Vol.</v>
          </cell>
          <cell r="X64">
            <v>8.1028138051473966E-4</v>
          </cell>
          <cell r="Y64">
            <v>31.819749812813825</v>
          </cell>
          <cell r="Z64">
            <v>16.044955985009437</v>
          </cell>
          <cell r="AA64">
            <v>33.877202310475695</v>
          </cell>
          <cell r="AB64">
            <v>4.115690027087112</v>
          </cell>
          <cell r="AC64">
            <v>37.199325568872155</v>
          </cell>
          <cell r="AD64">
            <v>0.69582058148807846</v>
          </cell>
          <cell r="AE64">
            <v>42.198890766245313</v>
          </cell>
          <cell r="AF64">
            <v>9.225429572394205</v>
          </cell>
          <cell r="AG64">
            <v>26.506065311703424</v>
          </cell>
          <cell r="AH64">
            <v>26.506065311703424</v>
          </cell>
          <cell r="AI64">
            <v>26.506065311703424</v>
          </cell>
          <cell r="AJ64">
            <v>12449.21317101211</v>
          </cell>
          <cell r="AK64">
            <v>12449.21317101211</v>
          </cell>
          <cell r="AL64">
            <v>1934.8555078910551</v>
          </cell>
        </row>
        <row r="65">
          <cell r="B65" t="str">
            <v>Net Income</v>
          </cell>
          <cell r="E65">
            <v>-1002.8708226898812</v>
          </cell>
          <cell r="F65">
            <v>-153.06445997273522</v>
          </cell>
          <cell r="G65">
            <v>567.90072454470237</v>
          </cell>
          <cell r="H65">
            <v>1413.1637557529234</v>
          </cell>
          <cell r="I65">
            <v>1912.1673364916428</v>
          </cell>
          <cell r="J65">
            <v>2747.2501782743584</v>
          </cell>
          <cell r="K65">
            <v>3236.0308959062727</v>
          </cell>
          <cell r="L65">
            <v>3188.0051338454532</v>
          </cell>
          <cell r="M65">
            <v>3051.9374490025739</v>
          </cell>
          <cell r="N65">
            <v>3177.3961985398837</v>
          </cell>
          <cell r="O65">
            <v>5083.769565818915</v>
          </cell>
          <cell r="P65">
            <v>5128.6013373412334</v>
          </cell>
          <cell r="Q65">
            <v>5349.1825042113351</v>
          </cell>
          <cell r="R65">
            <v>2592.2669074666674</v>
          </cell>
          <cell r="U65" t="str">
            <v xml:space="preserve">       Total FGAN Volumes</v>
          </cell>
          <cell r="X65">
            <v>0.45846702317290561</v>
          </cell>
          <cell r="Y65">
            <v>18004.000000000004</v>
          </cell>
          <cell r="Z65">
            <v>24393.000000000007</v>
          </cell>
          <cell r="AA65">
            <v>30467.999999999996</v>
          </cell>
          <cell r="AB65">
            <v>37068</v>
          </cell>
          <cell r="AC65">
            <v>37068</v>
          </cell>
          <cell r="AD65">
            <v>37068</v>
          </cell>
          <cell r="AE65">
            <v>37068</v>
          </cell>
          <cell r="AF65">
            <v>37068</v>
          </cell>
          <cell r="AG65">
            <v>37068</v>
          </cell>
          <cell r="AH65">
            <v>37068</v>
          </cell>
          <cell r="AI65">
            <v>37068</v>
          </cell>
          <cell r="AJ65">
            <v>57768</v>
          </cell>
          <cell r="AK65">
            <v>57768</v>
          </cell>
          <cell r="AL65">
            <v>37303.461538461539</v>
          </cell>
        </row>
        <row r="66">
          <cell r="U66" t="str">
            <v>IGAN Bolivia Sales Vol.</v>
          </cell>
          <cell r="X66">
            <v>6.2388591800356503E-2</v>
          </cell>
          <cell r="Y66">
            <v>2450</v>
          </cell>
          <cell r="Z66">
            <v>2625</v>
          </cell>
          <cell r="AA66">
            <v>3150</v>
          </cell>
          <cell r="AB66">
            <v>3150</v>
          </cell>
          <cell r="AC66">
            <v>3150</v>
          </cell>
          <cell r="AD66">
            <v>3150</v>
          </cell>
          <cell r="AE66">
            <v>3150</v>
          </cell>
          <cell r="AF66">
            <v>3150</v>
          </cell>
          <cell r="AG66">
            <v>3150</v>
          </cell>
          <cell r="AH66">
            <v>3150</v>
          </cell>
          <cell r="AI66">
            <v>3150</v>
          </cell>
          <cell r="AJ66">
            <v>3150</v>
          </cell>
          <cell r="AK66">
            <v>3150</v>
          </cell>
          <cell r="AL66">
            <v>3055.7692307692309</v>
          </cell>
        </row>
        <row r="67">
          <cell r="B67" t="str">
            <v>Cash Flow Statement</v>
          </cell>
          <cell r="U67" t="str">
            <v>IGAN La Plata Sales Vol.</v>
          </cell>
          <cell r="X67">
            <v>0.47914438502673795</v>
          </cell>
          <cell r="Y67">
            <v>18816</v>
          </cell>
          <cell r="Z67">
            <v>25782</v>
          </cell>
          <cell r="AA67">
            <v>25782</v>
          </cell>
          <cell r="AB67">
            <v>25782</v>
          </cell>
          <cell r="AC67">
            <v>25782</v>
          </cell>
          <cell r="AD67">
            <v>25782</v>
          </cell>
          <cell r="AE67">
            <v>25782</v>
          </cell>
          <cell r="AF67">
            <v>25782</v>
          </cell>
          <cell r="AG67">
            <v>25782</v>
          </cell>
          <cell r="AH67">
            <v>25782</v>
          </cell>
          <cell r="AI67">
            <v>25782</v>
          </cell>
          <cell r="AJ67">
            <v>5082</v>
          </cell>
          <cell r="AK67">
            <v>5082</v>
          </cell>
          <cell r="AL67">
            <v>22061.538461538461</v>
          </cell>
        </row>
        <row r="68">
          <cell r="B68" t="str">
            <v>Cash Generation*</v>
          </cell>
          <cell r="E68">
            <v>2816.28935665872</v>
          </cell>
          <cell r="F68">
            <v>3764.0210573065742</v>
          </cell>
          <cell r="G68">
            <v>4296.1812392527418</v>
          </cell>
          <cell r="H68">
            <v>4920.4042569901949</v>
          </cell>
          <cell r="I68">
            <v>5198.367840430371</v>
          </cell>
          <cell r="J68">
            <v>5812.4106959046148</v>
          </cell>
          <cell r="K68">
            <v>6080.1514112273007</v>
          </cell>
          <cell r="L68">
            <v>5857.1356348233257</v>
          </cell>
          <cell r="M68">
            <v>5592.1279508707412</v>
          </cell>
          <cell r="N68">
            <v>5653.1167159840761</v>
          </cell>
          <cell r="O68">
            <v>5083.7695740633126</v>
          </cell>
          <cell r="P68">
            <v>5128.6013363091988</v>
          </cell>
          <cell r="Q68">
            <v>5349.1825025054877</v>
          </cell>
          <cell r="R68">
            <v>5042.443044025129</v>
          </cell>
          <cell r="U68" t="str">
            <v xml:space="preserve">       Total IGAN Volumes</v>
          </cell>
          <cell r="X68">
            <v>0.54153297682709445</v>
          </cell>
          <cell r="Y68">
            <v>21266</v>
          </cell>
          <cell r="Z68">
            <v>28407</v>
          </cell>
          <cell r="AA68">
            <v>28932</v>
          </cell>
          <cell r="AB68">
            <v>28932</v>
          </cell>
          <cell r="AC68">
            <v>28932</v>
          </cell>
          <cell r="AD68">
            <v>28932</v>
          </cell>
          <cell r="AE68">
            <v>28932</v>
          </cell>
          <cell r="AF68">
            <v>28932</v>
          </cell>
          <cell r="AG68">
            <v>28932</v>
          </cell>
          <cell r="AH68">
            <v>28932</v>
          </cell>
          <cell r="AI68">
            <v>28932</v>
          </cell>
          <cell r="AJ68">
            <v>8232</v>
          </cell>
          <cell r="AK68">
            <v>8232</v>
          </cell>
          <cell r="AL68">
            <v>25117.307692307691</v>
          </cell>
        </row>
        <row r="69">
          <cell r="B69" t="str">
            <v>Cash Position at Year-end</v>
          </cell>
          <cell r="E69">
            <v>2925.0001030299973</v>
          </cell>
          <cell r="F69">
            <v>2146.1643588554562</v>
          </cell>
          <cell r="G69">
            <v>2109.4427329651789</v>
          </cell>
          <cell r="H69">
            <v>2274.3560750016795</v>
          </cell>
          <cell r="I69">
            <v>3295.2385605661607</v>
          </cell>
          <cell r="J69">
            <v>4516.5311610350655</v>
          </cell>
          <cell r="K69">
            <v>5581.3373806338386</v>
          </cell>
          <cell r="L69">
            <v>6922.4973089515952</v>
          </cell>
          <cell r="M69">
            <v>9527.0157461892995</v>
          </cell>
          <cell r="N69">
            <v>12230.569714656267</v>
          </cell>
          <cell r="O69">
            <v>16278.750718007568</v>
          </cell>
          <cell r="P69">
            <v>18542.30625139963</v>
          </cell>
          <cell r="Q69">
            <v>19667.536150424254</v>
          </cell>
          <cell r="R69">
            <v>8155.1343278243057</v>
          </cell>
          <cell r="U69" t="str">
            <v>NPK Sales Volume (Cochabamba)</v>
          </cell>
          <cell r="X69">
            <v>0.5555042005148858</v>
          </cell>
          <cell r="Y69">
            <v>7385.1704602018699</v>
          </cell>
          <cell r="Z69">
            <v>8730.5109531267553</v>
          </cell>
          <cell r="AA69">
            <v>11615.375441986034</v>
          </cell>
          <cell r="AB69">
            <v>12704.316889672224</v>
          </cell>
          <cell r="AC69">
            <v>13542.801804390592</v>
          </cell>
          <cell r="AD69">
            <v>14415.270766788828</v>
          </cell>
          <cell r="AE69">
            <v>15322.898926179238</v>
          </cell>
          <cell r="AF69">
            <v>16266.898949309918</v>
          </cell>
          <cell r="AG69">
            <v>16673.571423042667</v>
          </cell>
          <cell r="AH69">
            <v>16673.571423042667</v>
          </cell>
          <cell r="AI69">
            <v>16673.571423042667</v>
          </cell>
          <cell r="AJ69">
            <v>17248.522161768273</v>
          </cell>
          <cell r="AK69">
            <v>17248.522161768273</v>
          </cell>
          <cell r="AL69">
            <v>14192.38482956308</v>
          </cell>
        </row>
        <row r="70">
          <cell r="U70" t="str">
            <v>NPK Sales Volume (Cochabamba)</v>
          </cell>
          <cell r="X70">
            <v>0.4444957994851142</v>
          </cell>
          <cell r="Y70">
            <v>5909.3653027261198</v>
          </cell>
          <cell r="Z70">
            <v>6985.8615694115424</v>
          </cell>
          <cell r="AA70">
            <v>9294.2332184344887</v>
          </cell>
          <cell r="AB70">
            <v>10165.567582662723</v>
          </cell>
          <cell r="AC70">
            <v>10836.495043118464</v>
          </cell>
          <cell r="AD70">
            <v>11534.615396857822</v>
          </cell>
          <cell r="AE70">
            <v>12260.868958882205</v>
          </cell>
          <cell r="AF70">
            <v>13016.226064384766</v>
          </cell>
          <cell r="AG70">
            <v>13341.631715994385</v>
          </cell>
          <cell r="AH70">
            <v>13341.631715994385</v>
          </cell>
          <cell r="AI70">
            <v>13341.631715994385</v>
          </cell>
          <cell r="AJ70">
            <v>13801.687982063155</v>
          </cell>
          <cell r="AK70">
            <v>13801.687982063155</v>
          </cell>
          <cell r="AL70">
            <v>11356.269557583662</v>
          </cell>
        </row>
        <row r="71">
          <cell r="B71" t="str">
            <v>Balance Sheet</v>
          </cell>
          <cell r="U71" t="str">
            <v xml:space="preserve">       Total NPK Volumes</v>
          </cell>
          <cell r="X71">
            <v>1</v>
          </cell>
          <cell r="Y71">
            <v>13294.53576292799</v>
          </cell>
          <cell r="Z71">
            <v>15716.372522538299</v>
          </cell>
          <cell r="AA71">
            <v>20909.608660420523</v>
          </cell>
          <cell r="AB71">
            <v>22869.884472334947</v>
          </cell>
          <cell r="AC71">
            <v>24379.296847509057</v>
          </cell>
          <cell r="AD71">
            <v>25949.88616364665</v>
          </cell>
          <cell r="AE71">
            <v>27583.767885061443</v>
          </cell>
          <cell r="AF71">
            <v>29283.125013694684</v>
          </cell>
          <cell r="AG71">
            <v>30015.203139037054</v>
          </cell>
          <cell r="AH71">
            <v>30015.203139037054</v>
          </cell>
          <cell r="AI71">
            <v>30015.203139037054</v>
          </cell>
          <cell r="AJ71">
            <v>31050.210143831428</v>
          </cell>
          <cell r="AK71">
            <v>31050.210143831428</v>
          </cell>
          <cell r="AL71">
            <v>25548.654387146744</v>
          </cell>
        </row>
        <row r="72">
          <cell r="B72" t="str">
            <v>Current Assets</v>
          </cell>
          <cell r="E72">
            <v>7194.267982878886</v>
          </cell>
          <cell r="F72">
            <v>7921.9341322752871</v>
          </cell>
          <cell r="G72">
            <v>8645.495384955022</v>
          </cell>
          <cell r="H72">
            <v>10189.680063496286</v>
          </cell>
          <cell r="I72">
            <v>11713.93273968534</v>
          </cell>
          <cell r="J72">
            <v>13180.886898292592</v>
          </cell>
          <cell r="K72">
            <v>14893.12998452242</v>
          </cell>
          <cell r="L72">
            <v>17580.855983526293</v>
          </cell>
          <cell r="M72">
            <v>20181.933356320173</v>
          </cell>
          <cell r="N72">
            <v>24242.68875324872</v>
          </cell>
          <cell r="O72">
            <v>26526.324904293382</v>
          </cell>
          <cell r="P72">
            <v>28589.508321158417</v>
          </cell>
          <cell r="Q72">
            <v>30457.522022319154</v>
          </cell>
          <cell r="R72">
            <v>17024.47388669015</v>
          </cell>
        </row>
        <row r="73">
          <cell r="B73" t="str">
            <v>Fixed Assets</v>
          </cell>
          <cell r="E73">
            <v>22281.484556502</v>
          </cell>
          <cell r="F73">
            <v>19805.764050224003</v>
          </cell>
          <cell r="G73">
            <v>17330.043543946002</v>
          </cell>
          <cell r="H73">
            <v>14854.323037668002</v>
          </cell>
          <cell r="I73">
            <v>12378.602531390003</v>
          </cell>
          <cell r="J73">
            <v>9902.8820251120032</v>
          </cell>
          <cell r="K73">
            <v>7427.1615188340038</v>
          </cell>
          <cell r="L73">
            <v>4951.4410125560025</v>
          </cell>
          <cell r="M73">
            <v>2475.7205062780013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8569.8017525007708</v>
          </cell>
          <cell r="U73" t="str">
            <v>Sales Prices</v>
          </cell>
          <cell r="W73" t="str">
            <v>Current Price</v>
          </cell>
          <cell r="X73" t="str">
            <v>Avg/Current</v>
          </cell>
        </row>
        <row r="74">
          <cell r="B74" t="str">
            <v xml:space="preserve">          Total Assets</v>
          </cell>
          <cell r="E74">
            <v>29475.752539380886</v>
          </cell>
          <cell r="F74">
            <v>27727.698182499291</v>
          </cell>
          <cell r="G74">
            <v>25975.538928901024</v>
          </cell>
          <cell r="H74">
            <v>25044.003101164286</v>
          </cell>
          <cell r="I74">
            <v>24092.535271075343</v>
          </cell>
          <cell r="J74">
            <v>23083.768923404597</v>
          </cell>
          <cell r="K74">
            <v>22320.291503356424</v>
          </cell>
          <cell r="L74">
            <v>22532.296996082296</v>
          </cell>
          <cell r="M74">
            <v>22657.653862598174</v>
          </cell>
          <cell r="N74">
            <v>24242.68875324872</v>
          </cell>
          <cell r="O74">
            <v>26526.324904293382</v>
          </cell>
          <cell r="P74">
            <v>28589.508321158417</v>
          </cell>
          <cell r="Q74">
            <v>30457.522022319154</v>
          </cell>
          <cell r="R74">
            <v>25594.275639190921</v>
          </cell>
          <cell r="U74" t="str">
            <v>FGAN Bolivia (in $/mt)</v>
          </cell>
          <cell r="W74">
            <v>175.69</v>
          </cell>
          <cell r="X74">
            <v>7.5196871310579727E-2</v>
          </cell>
          <cell r="Y74">
            <v>155.55140894749024</v>
          </cell>
          <cell r="Z74">
            <v>155.55140894749024</v>
          </cell>
          <cell r="AA74">
            <v>183.42884032288151</v>
          </cell>
          <cell r="AB74">
            <v>183.42884032288151</v>
          </cell>
          <cell r="AC74">
            <v>175.68510938527285</v>
          </cell>
          <cell r="AD74">
            <v>172.04770220605297</v>
          </cell>
          <cell r="AE74">
            <v>176.19847826871302</v>
          </cell>
          <cell r="AF74">
            <v>188.78819943308991</v>
          </cell>
          <cell r="AG74">
            <v>201.86550649684673</v>
          </cell>
          <cell r="AH74">
            <v>215.4373687263965</v>
          </cell>
          <cell r="AI74">
            <v>229.51075538815218</v>
          </cell>
          <cell r="AJ74">
            <v>211.3784304751087</v>
          </cell>
          <cell r="AK74">
            <v>206.84534924684786</v>
          </cell>
          <cell r="AL74">
            <v>188.90133832055574</v>
          </cell>
        </row>
        <row r="75">
          <cell r="B75" t="str">
            <v>Current Liabilities</v>
          </cell>
          <cell r="E75">
            <v>2060.9232219237224</v>
          </cell>
          <cell r="F75">
            <v>2865.9333022108021</v>
          </cell>
          <cell r="G75">
            <v>2945.8733109467171</v>
          </cell>
          <cell r="H75">
            <v>3001.1737267448057</v>
          </cell>
          <cell r="I75">
            <v>3015.5803912539127</v>
          </cell>
          <cell r="J75">
            <v>3033.188943778553</v>
          </cell>
          <cell r="K75">
            <v>2051.6960692122184</v>
          </cell>
          <cell r="L75">
            <v>2069.6989989047142</v>
          </cell>
          <cell r="M75">
            <v>669.08708675274897</v>
          </cell>
          <cell r="N75">
            <v>665.42383146331895</v>
          </cell>
          <cell r="O75">
            <v>661.36365831713306</v>
          </cell>
          <cell r="P75">
            <v>673.10652633694417</v>
          </cell>
          <cell r="Q75">
            <v>668.90634722020013</v>
          </cell>
          <cell r="R75">
            <v>1875.5350319281376</v>
          </cell>
          <cell r="U75" t="str">
            <v>NPK Bolivia (in $/mt)</v>
          </cell>
          <cell r="W75">
            <v>370</v>
          </cell>
          <cell r="X75">
            <v>-0.10100289571517684</v>
          </cell>
          <cell r="Y75">
            <v>299.33761856999996</v>
          </cell>
          <cell r="Z75">
            <v>308.77534197000006</v>
          </cell>
          <cell r="AA75">
            <v>324.95429637000001</v>
          </cell>
          <cell r="AB75">
            <v>338.43675837000001</v>
          </cell>
          <cell r="AC75">
            <v>338.43675837000001</v>
          </cell>
          <cell r="AD75">
            <v>324.95429637000001</v>
          </cell>
          <cell r="AE75">
            <v>318.21306536999998</v>
          </cell>
          <cell r="AF75">
            <v>311.47183437000001</v>
          </cell>
          <cell r="AG75">
            <v>324.95429637000001</v>
          </cell>
          <cell r="AH75">
            <v>345.17798937000003</v>
          </cell>
          <cell r="AI75">
            <v>358.66045137000003</v>
          </cell>
          <cell r="AJ75">
            <v>372.14291336999997</v>
          </cell>
          <cell r="AK75">
            <v>358.66045137000003</v>
          </cell>
          <cell r="AL75">
            <v>332.62892858538459</v>
          </cell>
        </row>
        <row r="76">
          <cell r="B76" t="str">
            <v>Long-term Debt</v>
          </cell>
          <cell r="E76">
            <v>14799.999994013688</v>
          </cell>
          <cell r="F76">
            <v>12399.999916796874</v>
          </cell>
          <cell r="G76">
            <v>9999.9998718485494</v>
          </cell>
          <cell r="H76">
            <v>7599.9999490653627</v>
          </cell>
          <cell r="I76">
            <v>5199.9999940136886</v>
          </cell>
          <cell r="J76">
            <v>2799.9999167968745</v>
          </cell>
          <cell r="K76">
            <v>1399.9998718485494</v>
          </cell>
          <cell r="L76">
            <v>-5.0934637329191901E-5</v>
          </cell>
          <cell r="M76">
            <v>4.6961132284195628E-5</v>
          </cell>
          <cell r="N76">
            <v>-3.0255681849666871E-5</v>
          </cell>
          <cell r="O76">
            <v>-4.6600527639384381E-5</v>
          </cell>
          <cell r="P76">
            <v>-1.8521686797612347E-5</v>
          </cell>
          <cell r="Q76">
            <v>-2.1768400984001346E-6</v>
          </cell>
          <cell r="R76">
            <v>4169.2307240657965</v>
          </cell>
          <cell r="U76" t="str">
            <v>FGAN Argentina (in $/mt)</v>
          </cell>
          <cell r="W76">
            <v>270</v>
          </cell>
          <cell r="X76">
            <v>-0.24</v>
          </cell>
          <cell r="Y76">
            <v>172.25</v>
          </cell>
          <cell r="Z76">
            <v>173.25</v>
          </cell>
          <cell r="AA76">
            <v>213.4</v>
          </cell>
          <cell r="AB76">
            <v>204.25</v>
          </cell>
          <cell r="AC76">
            <v>205.25</v>
          </cell>
          <cell r="AD76">
            <v>196.1</v>
          </cell>
          <cell r="AE76">
            <v>195.65</v>
          </cell>
          <cell r="AF76">
            <v>208.25</v>
          </cell>
          <cell r="AG76">
            <v>212.95</v>
          </cell>
          <cell r="AH76">
            <v>225.54999999999995</v>
          </cell>
          <cell r="AI76">
            <v>235.7</v>
          </cell>
          <cell r="AJ76">
            <v>215.4</v>
          </cell>
          <cell r="AK76">
            <v>209.6</v>
          </cell>
          <cell r="AL76">
            <v>205.2</v>
          </cell>
        </row>
        <row r="77">
          <cell r="B77" t="str">
            <v>Shareholder’s Equity</v>
          </cell>
          <cell r="E77">
            <v>12614.829310069825</v>
          </cell>
          <cell r="F77">
            <v>12461.764867219539</v>
          </cell>
          <cell r="G77">
            <v>13029.665611997028</v>
          </cell>
          <cell r="H77">
            <v>14442.829369003952</v>
          </cell>
          <cell r="I77">
            <v>15876.95486620934</v>
          </cell>
          <cell r="J77">
            <v>17250.579963632536</v>
          </cell>
          <cell r="K77">
            <v>18868.595423078692</v>
          </cell>
          <cell r="L77">
            <v>20462.597993923711</v>
          </cell>
          <cell r="M77">
            <v>21988.566726540568</v>
          </cell>
          <cell r="N77">
            <v>23577.264855856865</v>
          </cell>
          <cell r="O77">
            <v>25864.9612006522</v>
          </cell>
          <cell r="P77">
            <v>27916.401786177543</v>
          </cell>
          <cell r="Q77">
            <v>29788.615738011977</v>
          </cell>
          <cell r="R77">
            <v>19549.509824028755</v>
          </cell>
          <cell r="U77" t="str">
            <v>FGAN Brazil (in $/mt)</v>
          </cell>
          <cell r="W77">
            <v>187.45</v>
          </cell>
          <cell r="X77">
            <v>-0.37378172640909368</v>
          </cell>
          <cell r="Y77">
            <v>92</v>
          </cell>
          <cell r="Z77">
            <v>93</v>
          </cell>
          <cell r="AA77">
            <v>121</v>
          </cell>
          <cell r="AB77">
            <v>116</v>
          </cell>
          <cell r="AC77">
            <v>117</v>
          </cell>
          <cell r="AD77">
            <v>111</v>
          </cell>
          <cell r="AE77">
            <v>111</v>
          </cell>
          <cell r="AF77">
            <v>119</v>
          </cell>
          <cell r="AG77">
            <v>125</v>
          </cell>
          <cell r="AH77">
            <v>133</v>
          </cell>
          <cell r="AI77">
            <v>140</v>
          </cell>
          <cell r="AJ77">
            <v>126</v>
          </cell>
          <cell r="AK77">
            <v>122</v>
          </cell>
          <cell r="AL77">
            <v>117.38461538461539</v>
          </cell>
        </row>
        <row r="78">
          <cell r="B78" t="str">
            <v xml:space="preserve">          Total Liab. &amp; Equity</v>
          </cell>
          <cell r="E78">
            <v>29475.752526007236</v>
          </cell>
          <cell r="F78">
            <v>27727.698086227218</v>
          </cell>
          <cell r="G78">
            <v>25975.538794792294</v>
          </cell>
          <cell r="H78">
            <v>25044.003044814119</v>
          </cell>
          <cell r="I78">
            <v>24092.53525147694</v>
          </cell>
          <cell r="J78">
            <v>23083.768824207964</v>
          </cell>
          <cell r="K78">
            <v>22320.291364139459</v>
          </cell>
          <cell r="L78">
            <v>22532.296941893786</v>
          </cell>
          <cell r="M78">
            <v>22657.65386025445</v>
          </cell>
          <cell r="N78">
            <v>24242.688657064504</v>
          </cell>
          <cell r="O78">
            <v>26526.324812368806</v>
          </cell>
          <cell r="P78">
            <v>28589.5082939928</v>
          </cell>
          <cell r="Q78">
            <v>30457.522083055337</v>
          </cell>
          <cell r="R78">
            <v>25594.275580022684</v>
          </cell>
          <cell r="U78" t="str">
            <v>IGAN Bolivia (in $/mt)</v>
          </cell>
          <cell r="W78">
            <v>490</v>
          </cell>
          <cell r="X78">
            <v>-0.3199311831208792</v>
          </cell>
          <cell r="Y78">
            <v>335.16321504000001</v>
          </cell>
          <cell r="Z78">
            <v>320.11315584000005</v>
          </cell>
          <cell r="AA78">
            <v>325.12984224000002</v>
          </cell>
          <cell r="AB78">
            <v>329.58911903999996</v>
          </cell>
          <cell r="AC78">
            <v>318.44092703999996</v>
          </cell>
          <cell r="AD78">
            <v>326.80207103999999</v>
          </cell>
          <cell r="AE78">
            <v>321.22797503999993</v>
          </cell>
          <cell r="AF78">
            <v>326.80207103999999</v>
          </cell>
          <cell r="AG78">
            <v>337.95026303999998</v>
          </cell>
          <cell r="AH78">
            <v>343.52435903999992</v>
          </cell>
          <cell r="AI78">
            <v>349.09845503999998</v>
          </cell>
          <cell r="AJ78">
            <v>349.09845503999998</v>
          </cell>
          <cell r="AK78">
            <v>349.09845503999998</v>
          </cell>
          <cell r="AL78">
            <v>333.2337202707692</v>
          </cell>
        </row>
        <row r="79">
          <cell r="U79" t="str">
            <v>IGAN La Plata (in $/mt)</v>
          </cell>
          <cell r="W79">
            <v>238</v>
          </cell>
          <cell r="X79">
            <v>-0.32866289592760178</v>
          </cell>
          <cell r="Y79">
            <v>160.006</v>
          </cell>
          <cell r="Z79">
            <v>160.006</v>
          </cell>
          <cell r="AA79">
            <v>160.006</v>
          </cell>
          <cell r="AB79">
            <v>160.006</v>
          </cell>
          <cell r="AC79">
            <v>160.006</v>
          </cell>
          <cell r="AD79">
            <v>157.46799999999999</v>
          </cell>
          <cell r="AE79">
            <v>159.583</v>
          </cell>
          <cell r="AF79">
            <v>160.006</v>
          </cell>
          <cell r="AG79">
            <v>160.006</v>
          </cell>
          <cell r="AH79">
            <v>160.006</v>
          </cell>
          <cell r="AI79">
            <v>160.006</v>
          </cell>
          <cell r="AJ79">
            <v>160.006</v>
          </cell>
          <cell r="AK79">
            <v>160.006</v>
          </cell>
          <cell r="AL79">
            <v>159.77823076923079</v>
          </cell>
        </row>
        <row r="80">
          <cell r="B80" t="str">
            <v>Selected Ratios</v>
          </cell>
        </row>
        <row r="81">
          <cell r="B81" t="str">
            <v>Current Ratio</v>
          </cell>
          <cell r="E81">
            <v>3.4907986412825016</v>
          </cell>
          <cell r="F81">
            <v>2.7641725388948335</v>
          </cell>
          <cell r="G81">
            <v>2.93478180233644</v>
          </cell>
          <cell r="H81">
            <v>3.3952316630961663</v>
          </cell>
          <cell r="I81">
            <v>3.8844703903962428</v>
          </cell>
          <cell r="J81">
            <v>4.3455541816240055</v>
          </cell>
          <cell r="K81">
            <v>7.258935769293001</v>
          </cell>
          <cell r="L81">
            <v>8.4944023226711192</v>
          </cell>
          <cell r="M81">
            <v>30.163387929467095</v>
          </cell>
          <cell r="N81">
            <v>36.431951497644974</v>
          </cell>
          <cell r="O81">
            <v>40.108531169962838</v>
          </cell>
          <cell r="P81">
            <v>42.47397284460002</v>
          </cell>
          <cell r="Q81">
            <v>45.533312920250573</v>
          </cell>
          <cell r="R81">
            <v>9.0771292441219806</v>
          </cell>
        </row>
        <row r="82">
          <cell r="B82" t="str">
            <v>Debt/Equity</v>
          </cell>
          <cell r="E82">
            <v>1.1732223742575369</v>
          </cell>
          <cell r="F82">
            <v>0.99504364341000073</v>
          </cell>
          <cell r="G82">
            <v>0.76747939430165246</v>
          </cell>
          <cell r="H82">
            <v>0.52621268000132138</v>
          </cell>
          <cell r="I82">
            <v>0.32751872369938911</v>
          </cell>
          <cell r="J82">
            <v>0.16231337860522954</v>
          </cell>
          <cell r="K82">
            <v>7.4197354941225327E-2</v>
          </cell>
          <cell r="L82">
            <v>-2.4891578940424251E-9</v>
          </cell>
          <cell r="M82">
            <v>2.135706836567604E-9</v>
          </cell>
          <cell r="N82">
            <v>-1.2832566472251767E-9</v>
          </cell>
          <cell r="O82">
            <v>-1.8016855806537735E-9</v>
          </cell>
          <cell r="P82">
            <v>-6.6346970284627182E-10</v>
          </cell>
          <cell r="Q82">
            <v>-7.3076242197530585E-11</v>
          </cell>
          <cell r="R82">
            <v>0.21326523077020063</v>
          </cell>
        </row>
        <row r="83">
          <cell r="B83" t="str">
            <v>Return on Equity</v>
          </cell>
          <cell r="E83">
            <v>-7.949935730714458E-2</v>
          </cell>
          <cell r="F83">
            <v>-1.2282727334662579E-2</v>
          </cell>
          <cell r="G83">
            <v>4.358521096825458E-2</v>
          </cell>
          <cell r="H83">
            <v>9.7845354234104759E-2</v>
          </cell>
          <cell r="I83">
            <v>0.12043665505161048</v>
          </cell>
          <cell r="J83">
            <v>0.1592555255571742</v>
          </cell>
          <cell r="K83">
            <v>0.17150353925911174</v>
          </cell>
          <cell r="L83">
            <v>0.15579669476926239</v>
          </cell>
          <cell r="M83">
            <v>0.13879656127467527</v>
          </cell>
          <cell r="N83">
            <v>0.13476525873401221</v>
          </cell>
          <cell r="O83">
            <v>0.19655044236798333</v>
          </cell>
          <cell r="P83">
            <v>0.18371283579535655</v>
          </cell>
          <cell r="Q83">
            <v>0.17957136884965999</v>
          </cell>
          <cell r="R83">
            <v>0.13260009743469128</v>
          </cell>
        </row>
        <row r="84">
          <cell r="B84" t="str">
            <v>DSCR</v>
          </cell>
          <cell r="E84">
            <v>2.0963273700424039</v>
          </cell>
          <cell r="F84">
            <v>1.1982119378437952</v>
          </cell>
          <cell r="G84">
            <v>1.1762109942991317</v>
          </cell>
          <cell r="H84">
            <v>1.4338847694951562</v>
          </cell>
          <cell r="I84">
            <v>1.6191871135213705</v>
          </cell>
          <cell r="J84">
            <v>1.9443142106321787</v>
          </cell>
          <cell r="K84">
            <v>2.1962691053916981</v>
          </cell>
          <cell r="L84">
            <v>3.6758496898511979</v>
          </cell>
          <cell r="M84">
            <v>3.8185336454210996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B85" t="str">
            <v>*Cash Generation: Net Income+Depreciation+Net Financial Expense</v>
          </cell>
        </row>
        <row r="87">
          <cell r="B87" t="str">
            <v>Escrow Account/Debt Service Reserve Account</v>
          </cell>
        </row>
        <row r="88">
          <cell r="E88">
            <v>2005</v>
          </cell>
          <cell r="F88">
            <v>2006</v>
          </cell>
          <cell r="G88">
            <v>2007</v>
          </cell>
          <cell r="H88">
            <v>2008</v>
          </cell>
          <cell r="I88">
            <v>2009</v>
          </cell>
          <cell r="J88">
            <v>2010</v>
          </cell>
          <cell r="K88">
            <v>2011</v>
          </cell>
          <cell r="L88">
            <v>2012</v>
          </cell>
          <cell r="M88">
            <v>2013</v>
          </cell>
          <cell r="N88">
            <v>2014</v>
          </cell>
          <cell r="O88">
            <v>2015</v>
          </cell>
          <cell r="P88">
            <v>2016</v>
          </cell>
          <cell r="Q88">
            <v>2017</v>
          </cell>
          <cell r="R88" t="str">
            <v>Average</v>
          </cell>
        </row>
        <row r="90">
          <cell r="B90" t="str">
            <v xml:space="preserve">Total Sales Revenues </v>
          </cell>
          <cell r="E90">
            <v>9678.8726435097815</v>
          </cell>
          <cell r="F90">
            <v>12246.479314697172</v>
          </cell>
          <cell r="G90">
            <v>14432.757763168993</v>
          </cell>
          <cell r="H90">
            <v>16267.344364700979</v>
          </cell>
          <cell r="I90">
            <v>17060.53072287752</v>
          </cell>
          <cell r="J90">
            <v>18120.191382169658</v>
          </cell>
          <cell r="K90">
            <v>19055.329076108745</v>
          </cell>
          <cell r="L90">
            <v>19310.675198692137</v>
          </cell>
          <cell r="M90">
            <v>19009.676587153517</v>
          </cell>
          <cell r="N90">
            <v>19023.34446103032</v>
          </cell>
          <cell r="O90">
            <v>18990.657590413593</v>
          </cell>
          <cell r="P90">
            <v>19370.465914324977</v>
          </cell>
          <cell r="Q90">
            <v>19562.369841273194</v>
          </cell>
          <cell r="R90">
            <v>17086.822681547739</v>
          </cell>
        </row>
        <row r="91">
          <cell r="B91" t="str">
            <v>Allocated Funds for DSRA (year end balance)</v>
          </cell>
          <cell r="E91">
            <v>671.71983353066128</v>
          </cell>
          <cell r="F91">
            <v>1570.6824940986257</v>
          </cell>
          <cell r="G91">
            <v>1826.27999765446</v>
          </cell>
          <cell r="H91">
            <v>1715.7599997243303</v>
          </cell>
          <cell r="I91">
            <v>1605.239996168496</v>
          </cell>
          <cell r="J91">
            <v>1494.7199940986256</v>
          </cell>
          <cell r="K91">
            <v>1384.19999765446</v>
          </cell>
          <cell r="L91">
            <v>796.70499972433038</v>
          </cell>
          <cell r="M91">
            <v>732.23499616849608</v>
          </cell>
          <cell r="N91">
            <v>-4.4799125754980196E-5</v>
          </cell>
          <cell r="O91">
            <v>0</v>
          </cell>
          <cell r="P91">
            <v>0</v>
          </cell>
          <cell r="Q91">
            <v>0</v>
          </cell>
          <cell r="R91">
            <v>907.50325107871981</v>
          </cell>
        </row>
        <row r="92">
          <cell r="B92" t="str">
            <v>Principal Payments</v>
          </cell>
          <cell r="E92">
            <v>0</v>
          </cell>
          <cell r="F92">
            <v>1700</v>
          </cell>
          <cell r="G92">
            <v>2400</v>
          </cell>
          <cell r="H92">
            <v>2400</v>
          </cell>
          <cell r="I92">
            <v>2400</v>
          </cell>
          <cell r="J92">
            <v>2400</v>
          </cell>
          <cell r="K92">
            <v>2400</v>
          </cell>
          <cell r="L92">
            <v>1400</v>
          </cell>
          <cell r="M92">
            <v>1400</v>
          </cell>
          <cell r="N92">
            <v>-5.2947443691664375E-5</v>
          </cell>
          <cell r="O92">
            <v>0</v>
          </cell>
          <cell r="P92">
            <v>0</v>
          </cell>
          <cell r="Q92">
            <v>0</v>
          </cell>
          <cell r="R92">
            <v>1269.230765157889</v>
          </cell>
        </row>
        <row r="93">
          <cell r="B93" t="str">
            <v>Interest Payments</v>
          </cell>
          <cell r="E93">
            <v>1343.4396744486605</v>
          </cell>
          <cell r="F93">
            <v>1441.3649923369921</v>
          </cell>
          <cell r="G93">
            <v>1252.5599881972514</v>
          </cell>
          <cell r="H93">
            <v>1031.51999530892</v>
          </cell>
          <cell r="I93">
            <v>810.47999944866069</v>
          </cell>
          <cell r="J93">
            <v>589.43999233699219</v>
          </cell>
          <cell r="K93">
            <v>368.39998819725139</v>
          </cell>
          <cell r="L93">
            <v>193.40999530891992</v>
          </cell>
          <cell r="M93">
            <v>64.469999448660715</v>
          </cell>
          <cell r="N93">
            <v>-5.2247780803554638E-6</v>
          </cell>
          <cell r="O93">
            <v>-4.2919085955873016E-6</v>
          </cell>
          <cell r="P93">
            <v>-1.7058473540600971E-6</v>
          </cell>
          <cell r="Q93">
            <v>-2.004869730626524E-7</v>
          </cell>
          <cell r="R93">
            <v>545.77573950840679</v>
          </cell>
        </row>
        <row r="94">
          <cell r="B94" t="str">
            <v>Debt Servicing (Principal + Interest)</v>
          </cell>
          <cell r="E94">
            <v>1343.4396744486605</v>
          </cell>
          <cell r="F94">
            <v>3141.3649923369921</v>
          </cell>
          <cell r="G94">
            <v>3652.5599881972512</v>
          </cell>
          <cell r="H94">
            <v>3431.51999530892</v>
          </cell>
          <cell r="I94">
            <v>3210.4799994486607</v>
          </cell>
          <cell r="J94">
            <v>2989.439992336992</v>
          </cell>
          <cell r="K94">
            <v>2768.3999881972513</v>
          </cell>
          <cell r="L94">
            <v>1593.4099953089199</v>
          </cell>
          <cell r="M94">
            <v>1464.4699994486607</v>
          </cell>
          <cell r="N94">
            <v>-5.8172221772019841E-5</v>
          </cell>
          <cell r="O94">
            <v>-4.2919085955873016E-6</v>
          </cell>
          <cell r="P94">
            <v>-1.7058473540600971E-6</v>
          </cell>
          <cell r="Q94">
            <v>-2.004869730626524E-7</v>
          </cell>
          <cell r="R94">
            <v>1815.0065046662958</v>
          </cell>
        </row>
        <row r="95">
          <cell r="B95" t="str">
            <v>CASH GENERATION (excluding DS)</v>
          </cell>
          <cell r="E95">
            <v>2816.28935665872</v>
          </cell>
          <cell r="F95">
            <v>3764.0210573065742</v>
          </cell>
          <cell r="G95">
            <v>4296.1812392527418</v>
          </cell>
          <cell r="H95">
            <v>4920.4042585938423</v>
          </cell>
          <cell r="I95">
            <v>5198.3678353338455</v>
          </cell>
          <cell r="J95">
            <v>5812.4106934613837</v>
          </cell>
          <cell r="K95">
            <v>6080.1514133675619</v>
          </cell>
          <cell r="L95">
            <v>5857.1356432769599</v>
          </cell>
          <cell r="M95">
            <v>5592.1279709603732</v>
          </cell>
          <cell r="N95">
            <v>5653.1167596858159</v>
          </cell>
          <cell r="O95">
            <v>5083.7696508088366</v>
          </cell>
          <cell r="P95">
            <v>5128.6014621075092</v>
          </cell>
          <cell r="Q95">
            <v>5349.1827235311393</v>
          </cell>
          <cell r="R95">
            <v>5042.4430818727142</v>
          </cell>
        </row>
        <row r="96">
          <cell r="B96" t="str">
            <v>DSCR together with DSRA ( x 1.5 TP) (Exc. Cash at year end)</v>
          </cell>
          <cell r="E96">
            <v>0</v>
          </cell>
          <cell r="F96">
            <v>0.79880796365951534</v>
          </cell>
          <cell r="G96">
            <v>0.78414066670079619</v>
          </cell>
          <cell r="H96">
            <v>0.95592317949318351</v>
          </cell>
          <cell r="I96">
            <v>1.0794580748184988</v>
          </cell>
          <cell r="J96">
            <v>1.2962094820531973</v>
          </cell>
          <cell r="K96">
            <v>1.4641794138812296</v>
          </cell>
          <cell r="L96">
            <v>2.4505664603788144</v>
          </cell>
          <cell r="M96">
            <v>2.5456891035062648</v>
          </cell>
          <cell r="R96">
            <v>1.2638860382768333</v>
          </cell>
        </row>
        <row r="98">
          <cell r="B98" t="str">
            <v>Cash at the end of Year</v>
          </cell>
          <cell r="E98">
            <v>2925.0001030299973</v>
          </cell>
          <cell r="F98">
            <v>2146.1643588554562</v>
          </cell>
          <cell r="G98">
            <v>2109.4427329651789</v>
          </cell>
          <cell r="H98">
            <v>2274.3560750016795</v>
          </cell>
          <cell r="I98">
            <v>3295.2385605661607</v>
          </cell>
          <cell r="J98">
            <v>4516.5311610350655</v>
          </cell>
          <cell r="K98">
            <v>5581.3373806338386</v>
          </cell>
          <cell r="L98">
            <v>6922.4973089515952</v>
          </cell>
          <cell r="M98">
            <v>9527.0157461892995</v>
          </cell>
          <cell r="N98">
            <v>12230.569714656267</v>
          </cell>
          <cell r="O98">
            <v>16278.750718007568</v>
          </cell>
          <cell r="P98">
            <v>18542.30625139963</v>
          </cell>
          <cell r="Q98">
            <v>19667.536150424254</v>
          </cell>
          <cell r="R98">
            <v>8155.1343278243057</v>
          </cell>
        </row>
        <row r="99">
          <cell r="B99" t="str">
            <v>DSCR together  with DSRA ( x 1.5 TP) (Inc. Cash at year end)</v>
          </cell>
          <cell r="E99">
            <v>2.1181647212427301</v>
          </cell>
          <cell r="F99">
            <v>1.7046646617861883</v>
          </cell>
          <cell r="G99">
            <v>1.7492225754345254</v>
          </cell>
          <cell r="H99">
            <v>2.0753498916056667</v>
          </cell>
          <cell r="I99">
            <v>2.2643018937082151</v>
          </cell>
          <cell r="J99">
            <v>2.7470316158963981</v>
          </cell>
          <cell r="K99">
            <v>3.2717147360759005</v>
          </cell>
          <cell r="L99">
            <v>5.9440123348167235</v>
          </cell>
          <cell r="M99">
            <v>6.4223622668355995</v>
          </cell>
          <cell r="R99">
            <v>3.1440916330446607</v>
          </cell>
        </row>
        <row r="100">
          <cell r="B100" t="str">
            <v>Allocated funds from Cash Flow to Debt Service Reserve Account</v>
          </cell>
          <cell r="E100">
            <v>671.71983353066128</v>
          </cell>
          <cell r="F100">
            <v>898.96266056796446</v>
          </cell>
          <cell r="G100">
            <v>255.59750355583424</v>
          </cell>
          <cell r="H100">
            <v>-110.51999793012965</v>
          </cell>
          <cell r="I100">
            <v>-110.52000355583436</v>
          </cell>
          <cell r="J100">
            <v>-110.52000206987032</v>
          </cell>
          <cell r="K100">
            <v>-110.5199964441656</v>
          </cell>
          <cell r="L100">
            <v>-587.49499793012967</v>
          </cell>
          <cell r="M100">
            <v>-64.470003555834296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56.325768936038159</v>
          </cell>
        </row>
        <row r="101">
          <cell r="B101" t="str">
            <v>Trade Accounts Receivables+Inventory</v>
          </cell>
          <cell r="E101">
            <v>3908.48157636104</v>
          </cell>
          <cell r="F101">
            <v>4979.014744951357</v>
          </cell>
          <cell r="G101">
            <v>5999.0905812150977</v>
          </cell>
          <cell r="H101">
            <v>6894.4415029301254</v>
          </cell>
          <cell r="I101">
            <v>7197.4015786502769</v>
          </cell>
          <cell r="J101">
            <v>7599.5495176587538</v>
          </cell>
          <cell r="K101">
            <v>7970.6326755708251</v>
          </cell>
          <cell r="L101">
            <v>8053.8402373369936</v>
          </cell>
          <cell r="M101">
            <v>7951.3636416639065</v>
          </cell>
          <cell r="N101">
            <v>7963.9380352411526</v>
          </cell>
          <cell r="O101">
            <v>7984.018652893752</v>
          </cell>
          <cell r="P101">
            <v>8921.972170734165</v>
          </cell>
          <cell r="Q101">
            <v>9035.5060170540492</v>
          </cell>
          <cell r="R101">
            <v>7266.0962255585764</v>
          </cell>
        </row>
        <row r="103">
          <cell r="B103" t="str">
            <v>FINANCIAL COMPLETION:</v>
          </cell>
          <cell r="E103">
            <v>2005</v>
          </cell>
          <cell r="F103">
            <v>2006</v>
          </cell>
          <cell r="G103">
            <v>2007</v>
          </cell>
          <cell r="H103">
            <v>2008</v>
          </cell>
          <cell r="I103">
            <v>2009</v>
          </cell>
          <cell r="J103">
            <v>2010</v>
          </cell>
          <cell r="K103">
            <v>2011</v>
          </cell>
          <cell r="L103">
            <v>2012</v>
          </cell>
          <cell r="M103">
            <v>2013</v>
          </cell>
          <cell r="N103">
            <v>2014</v>
          </cell>
          <cell r="O103">
            <v>2015</v>
          </cell>
          <cell r="P103">
            <v>2016</v>
          </cell>
          <cell r="Q103">
            <v>2017</v>
          </cell>
          <cell r="R103" t="str">
            <v>Average</v>
          </cell>
        </row>
        <row r="105">
          <cell r="B105" t="str">
            <v>Total Cash Available After Dservice</v>
          </cell>
          <cell r="E105">
            <v>2925.0001030299973</v>
          </cell>
          <cell r="F105">
            <v>2146.1643588554562</v>
          </cell>
          <cell r="G105">
            <v>2109.4427329651789</v>
          </cell>
          <cell r="H105">
            <v>2274.3560750016795</v>
          </cell>
          <cell r="I105">
            <v>3295.2385605661607</v>
          </cell>
          <cell r="J105">
            <v>4516.5311610350655</v>
          </cell>
          <cell r="K105">
            <v>5581.3373806338386</v>
          </cell>
          <cell r="L105">
            <v>6922.4973089515952</v>
          </cell>
          <cell r="M105">
            <v>9527.0157461892995</v>
          </cell>
          <cell r="N105">
            <v>12230.569714656267</v>
          </cell>
          <cell r="O105">
            <v>16278.750718007568</v>
          </cell>
          <cell r="P105">
            <v>18542.30625139963</v>
          </cell>
          <cell r="Q105">
            <v>19667.536150424254</v>
          </cell>
          <cell r="R105">
            <v>8155.1343278243057</v>
          </cell>
        </row>
        <row r="106">
          <cell r="B106" t="str">
            <v>MT of FGAN Sold in Bolivia</v>
          </cell>
          <cell r="E106" t="str">
            <v>Not Met</v>
          </cell>
          <cell r="F106" t="str">
            <v>Not Met</v>
          </cell>
          <cell r="G106">
            <v>23784.122797689521</v>
          </cell>
          <cell r="H106">
            <v>26013.884309972913</v>
          </cell>
          <cell r="I106">
            <v>27730.800674431128</v>
          </cell>
          <cell r="J106">
            <v>29517.304179418508</v>
          </cell>
          <cell r="K106">
            <v>31375.801109233751</v>
          </cell>
          <cell r="L106">
            <v>33308.774570427602</v>
          </cell>
          <cell r="M106">
            <v>34141.493934688297</v>
          </cell>
          <cell r="N106">
            <v>34141.493934688297</v>
          </cell>
          <cell r="O106">
            <v>34141.493934688297</v>
          </cell>
          <cell r="P106">
            <v>35318.78682898789</v>
          </cell>
          <cell r="Q106">
            <v>35318.78682898789</v>
          </cell>
          <cell r="R106">
            <v>31344.794827564914</v>
          </cell>
        </row>
        <row r="107">
          <cell r="B107" t="str">
            <v>Debt/Equity</v>
          </cell>
          <cell r="E107">
            <v>1.1732223742575369</v>
          </cell>
          <cell r="F107">
            <v>0.99504364341000073</v>
          </cell>
          <cell r="G107">
            <v>0.76747939430165246</v>
          </cell>
          <cell r="H107">
            <v>0.52621268000132138</v>
          </cell>
          <cell r="I107">
            <v>0.32751872369938911</v>
          </cell>
          <cell r="J107">
            <v>0.16231337860522954</v>
          </cell>
          <cell r="K107">
            <v>7.4197354941225327E-2</v>
          </cell>
          <cell r="L107">
            <v>-2.4891578940424251E-9</v>
          </cell>
          <cell r="M107">
            <v>2.135706836567604E-9</v>
          </cell>
          <cell r="N107">
            <v>-1.2832566472251767E-9</v>
          </cell>
          <cell r="O107">
            <v>-1.8016855806537735E-9</v>
          </cell>
          <cell r="P107">
            <v>-6.6346970284627182E-10</v>
          </cell>
          <cell r="Q107">
            <v>-7.3076242197530585E-11</v>
          </cell>
          <cell r="R107">
            <v>0.30969134961857042</v>
          </cell>
        </row>
        <row r="108">
          <cell r="B108" t="str">
            <v>Current Ratio</v>
          </cell>
          <cell r="E108">
            <v>3.4907986412825016</v>
          </cell>
          <cell r="F108">
            <v>2.7641725388948335</v>
          </cell>
          <cell r="G108">
            <v>2.93478180233644</v>
          </cell>
          <cell r="H108">
            <v>3.3952316630961663</v>
          </cell>
          <cell r="I108">
            <v>3.8844703903962428</v>
          </cell>
          <cell r="J108">
            <v>4.3455541816240055</v>
          </cell>
          <cell r="K108">
            <v>7.258935769293001</v>
          </cell>
          <cell r="L108">
            <v>8.4944023226711192</v>
          </cell>
          <cell r="M108">
            <v>30.163387929467095</v>
          </cell>
          <cell r="N108">
            <v>36.431951497644974</v>
          </cell>
          <cell r="O108">
            <v>40.108531169962838</v>
          </cell>
          <cell r="P108">
            <v>42.47397284460002</v>
          </cell>
          <cell r="Q108">
            <v>45.533312920250573</v>
          </cell>
          <cell r="R108">
            <v>17.790731051655371</v>
          </cell>
        </row>
        <row r="109">
          <cell r="B109" t="str">
            <v>DSCR Ratio:</v>
          </cell>
          <cell r="E109">
            <v>2.0963273700424039</v>
          </cell>
          <cell r="F109" t="str">
            <v>Not Met</v>
          </cell>
          <cell r="G109" t="str">
            <v>Not Met</v>
          </cell>
          <cell r="H109">
            <v>1.4338847694951562</v>
          </cell>
          <cell r="I109">
            <v>1.6191871135213705</v>
          </cell>
          <cell r="J109">
            <v>1.9443142106321787</v>
          </cell>
          <cell r="K109">
            <v>2.1962691053916981</v>
          </cell>
          <cell r="L109">
            <v>3.6758496898511979</v>
          </cell>
          <cell r="M109">
            <v>3.8185336454210996</v>
          </cell>
          <cell r="N109" t="str">
            <v>Not Met</v>
          </cell>
          <cell r="O109" t="str">
            <v>Not Met</v>
          </cell>
          <cell r="P109" t="str">
            <v>Not Met</v>
          </cell>
          <cell r="Q109" t="str">
            <v>Not Met</v>
          </cell>
          <cell r="R109">
            <v>2.3977665577650145</v>
          </cell>
        </row>
        <row r="110">
          <cell r="B110" t="str">
            <v>Sponsor's contribution: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B111" t="str">
            <v>Sponsor's contribution Accrued::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B112" t="str">
            <v>NPV of Sponsor´s contribution</v>
          </cell>
          <cell r="E112">
            <v>0</v>
          </cell>
        </row>
        <row r="113">
          <cell r="B113" t="str">
            <v>Sponsor´s Cost of Capital</v>
          </cell>
          <cell r="E113">
            <v>9.2100000000000001E-2</v>
          </cell>
        </row>
      </sheetData>
      <sheetData sheetId="1"/>
      <sheetData sheetId="2"/>
      <sheetData sheetId="3"/>
      <sheetData sheetId="4">
        <row r="25">
          <cell r="Q25" t="str">
            <v>FINANCIAL GRAPHS</v>
          </cell>
        </row>
      </sheetData>
      <sheetData sheetId="5">
        <row r="3">
          <cell r="B3" t="str">
            <v>No.</v>
          </cell>
          <cell r="C3" t="str">
            <v>Discount Rate</v>
          </cell>
          <cell r="G3" t="str">
            <v>No.</v>
          </cell>
          <cell r="H3" t="str">
            <v>Chaco Investment</v>
          </cell>
          <cell r="M3" t="str">
            <v>No.</v>
          </cell>
          <cell r="N3" t="str">
            <v>Gas Business</v>
          </cell>
          <cell r="O3" t="str">
            <v>Stand-Alone</v>
          </cell>
          <cell r="P3" t="str">
            <v>Cash (Gas+Div.)</v>
          </cell>
          <cell r="Q3" t="str">
            <v>Cash (Gas+Liq.+Div.)</v>
          </cell>
          <cell r="R3" t="str">
            <v>Liquids</v>
          </cell>
        </row>
        <row r="4">
          <cell r="B4">
            <v>1</v>
          </cell>
          <cell r="C4">
            <v>0.22</v>
          </cell>
          <cell r="G4">
            <v>1</v>
          </cell>
          <cell r="H4">
            <v>2000</v>
          </cell>
          <cell r="M4" t="str">
            <v>NPV @</v>
          </cell>
          <cell r="N4">
            <v>2404.3591228614378</v>
          </cell>
          <cell r="O4">
            <v>1113.4060234113758</v>
          </cell>
          <cell r="P4">
            <v>2162.2751161171036</v>
          </cell>
          <cell r="Q4">
            <v>4125.907793590145</v>
          </cell>
          <cell r="R4">
            <v>1963.632677473043</v>
          </cell>
        </row>
        <row r="5">
          <cell r="B5">
            <v>2</v>
          </cell>
          <cell r="C5">
            <v>0.21</v>
          </cell>
          <cell r="G5">
            <v>2</v>
          </cell>
          <cell r="H5">
            <v>1900</v>
          </cell>
          <cell r="M5" t="str">
            <v>IRR (%)</v>
          </cell>
          <cell r="N5" t="str">
            <v>n/a</v>
          </cell>
          <cell r="O5">
            <v>0.14340262816738999</v>
          </cell>
          <cell r="P5">
            <v>0.24588575224232959</v>
          </cell>
          <cell r="Q5">
            <v>0.37751431746478231</v>
          </cell>
          <cell r="R5" t="str">
            <v>n/a</v>
          </cell>
        </row>
        <row r="6">
          <cell r="B6">
            <v>3</v>
          </cell>
          <cell r="C6">
            <v>0.19999999999999998</v>
          </cell>
          <cell r="G6">
            <v>3</v>
          </cell>
          <cell r="H6">
            <v>1800</v>
          </cell>
          <cell r="M6" t="str">
            <v>ROCE</v>
          </cell>
          <cell r="N6" t="str">
            <v>n/a</v>
          </cell>
          <cell r="O6">
            <v>0.19035591918539194</v>
          </cell>
          <cell r="P6">
            <v>0.4091833999605653</v>
          </cell>
          <cell r="Q6">
            <v>0.58789912455663429</v>
          </cell>
          <cell r="R6">
            <v>0.17871572459606905</v>
          </cell>
        </row>
        <row r="7">
          <cell r="B7">
            <v>4</v>
          </cell>
          <cell r="C7">
            <v>0.18999999999999997</v>
          </cell>
          <cell r="G7">
            <v>4</v>
          </cell>
          <cell r="H7">
            <v>1700</v>
          </cell>
          <cell r="M7" t="str">
            <v>Discounted Payout (years)</v>
          </cell>
          <cell r="N7">
            <v>0</v>
          </cell>
          <cell r="O7">
            <v>7.5532470669114495</v>
          </cell>
          <cell r="P7">
            <v>7.3026239718360086</v>
          </cell>
          <cell r="Q7">
            <v>4.7332002991452971</v>
          </cell>
          <cell r="R7">
            <v>0</v>
          </cell>
        </row>
        <row r="8">
          <cell r="B8">
            <v>5</v>
          </cell>
          <cell r="C8">
            <v>0.17999999999999997</v>
          </cell>
          <cell r="G8">
            <v>5</v>
          </cell>
          <cell r="H8">
            <v>1600</v>
          </cell>
          <cell r="M8" t="str">
            <v>NPV @ x% / Investment</v>
          </cell>
          <cell r="N8" t="str">
            <v>n/a</v>
          </cell>
          <cell r="O8">
            <v>0.69587876463210985</v>
          </cell>
          <cell r="P8">
            <v>1.3514219475731897</v>
          </cell>
          <cell r="Q8">
            <v>2.5786923709938407</v>
          </cell>
          <cell r="R8" t="str">
            <v>n/a</v>
          </cell>
        </row>
        <row r="9">
          <cell r="B9">
            <v>6</v>
          </cell>
          <cell r="C9">
            <v>0.16999999999999996</v>
          </cell>
          <cell r="G9">
            <v>6</v>
          </cell>
          <cell r="H9">
            <v>1500</v>
          </cell>
        </row>
        <row r="10">
          <cell r="B10">
            <v>7</v>
          </cell>
          <cell r="C10">
            <v>0.15999999999999995</v>
          </cell>
          <cell r="G10">
            <v>7</v>
          </cell>
          <cell r="H10">
            <v>1400</v>
          </cell>
        </row>
        <row r="11">
          <cell r="B11">
            <v>8</v>
          </cell>
          <cell r="C11">
            <v>0.14999999999999994</v>
          </cell>
        </row>
        <row r="12">
          <cell r="B12">
            <v>9</v>
          </cell>
          <cell r="C12">
            <v>0.13999999999999993</v>
          </cell>
        </row>
        <row r="13">
          <cell r="B13">
            <v>10</v>
          </cell>
          <cell r="C13">
            <v>0.12999999999999992</v>
          </cell>
          <cell r="G13" t="str">
            <v>No.</v>
          </cell>
          <cell r="H13" t="str">
            <v>Margen del gas</v>
          </cell>
        </row>
        <row r="14">
          <cell r="B14">
            <v>11</v>
          </cell>
          <cell r="C14">
            <v>0.11999999999999993</v>
          </cell>
          <cell r="G14">
            <v>1</v>
          </cell>
          <cell r="H14">
            <v>0.2</v>
          </cell>
        </row>
        <row r="15">
          <cell r="B15">
            <v>12</v>
          </cell>
          <cell r="C15">
            <v>0.10999999999999993</v>
          </cell>
          <cell r="G15">
            <v>2</v>
          </cell>
          <cell r="H15">
            <v>0.18000000000000002</v>
          </cell>
        </row>
        <row r="16">
          <cell r="B16">
            <v>13</v>
          </cell>
          <cell r="C16">
            <v>9.9999999999999936E-2</v>
          </cell>
          <cell r="G16">
            <v>3</v>
          </cell>
          <cell r="H16">
            <v>0.16000000000000003</v>
          </cell>
        </row>
        <row r="17">
          <cell r="B17">
            <v>14</v>
          </cell>
          <cell r="C17">
            <v>8.9999999999999941E-2</v>
          </cell>
          <cell r="G17">
            <v>4</v>
          </cell>
          <cell r="H17">
            <v>0.14000000000000004</v>
          </cell>
        </row>
        <row r="18">
          <cell r="B18">
            <v>15</v>
          </cell>
          <cell r="C18">
            <v>7.9999999999999946E-2</v>
          </cell>
          <cell r="G18">
            <v>5</v>
          </cell>
          <cell r="H18">
            <v>0.12000000000000004</v>
          </cell>
        </row>
        <row r="19">
          <cell r="B19">
            <v>16</v>
          </cell>
          <cell r="C19">
            <v>6.9999999999999951E-2</v>
          </cell>
          <cell r="G19">
            <v>6</v>
          </cell>
          <cell r="H19">
            <v>0.10000000000000003</v>
          </cell>
        </row>
        <row r="20">
          <cell r="B20">
            <v>17</v>
          </cell>
          <cell r="C20">
            <v>5.9999999999999949E-2</v>
          </cell>
          <cell r="G20">
            <v>7</v>
          </cell>
          <cell r="H20">
            <v>8.0000000000000029E-2</v>
          </cell>
        </row>
        <row r="21">
          <cell r="B21">
            <v>18</v>
          </cell>
          <cell r="C21">
            <v>4.9999999999999947E-2</v>
          </cell>
          <cell r="G21">
            <v>8</v>
          </cell>
          <cell r="H21">
            <v>6.0000000000000026E-2</v>
          </cell>
        </row>
        <row r="22">
          <cell r="G22">
            <v>9</v>
          </cell>
          <cell r="H22">
            <v>4.0000000000000022E-2</v>
          </cell>
        </row>
        <row r="23">
          <cell r="G23">
            <v>10</v>
          </cell>
          <cell r="H23">
            <v>2.0000000000000021E-2</v>
          </cell>
        </row>
        <row r="26">
          <cell r="G26" t="str">
            <v>No.</v>
          </cell>
          <cell r="H26" t="str">
            <v>Evaluation</v>
          </cell>
        </row>
        <row r="27">
          <cell r="G27">
            <v>1</v>
          </cell>
          <cell r="H27" t="str">
            <v>Stand-Alone</v>
          </cell>
        </row>
        <row r="28">
          <cell r="G28">
            <v>2</v>
          </cell>
          <cell r="H28" t="str">
            <v>Gas Business</v>
          </cell>
        </row>
        <row r="29">
          <cell r="G29">
            <v>3</v>
          </cell>
          <cell r="H29" t="str">
            <v>Liquids</v>
          </cell>
        </row>
        <row r="30">
          <cell r="G30">
            <v>4</v>
          </cell>
          <cell r="H30" t="str">
            <v>Cash (Gas+Div.)</v>
          </cell>
        </row>
        <row r="31">
          <cell r="G31">
            <v>5</v>
          </cell>
          <cell r="H31" t="str">
            <v>Cash (Gas+Liq.+Div.)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5">
          <cell r="Q25" t="str">
            <v>FINANCIAL GRAPHS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>
        <row r="25">
          <cell r="Q25" t="str">
            <v>FINANCIAL GRAPHS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5">
          <cell r="Q25" t="str">
            <v>FINANCIAL GRAPHS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>
        <row r="25">
          <cell r="Q25" t="str">
            <v>FINANCIAL GRAPHS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C"/>
      <sheetName val="VPO"/>
      <sheetName val="GOP"/>
      <sheetName val="GIP"/>
      <sheetName val="GCO"/>
      <sheetName val="UND"/>
      <sheetName val="LIST"/>
      <sheetName val="FUNC"/>
      <sheetName val="Desembolsos IDH"/>
      <sheetName val="partidas"/>
      <sheetName val="DATOS"/>
      <sheetName val="Hoja1"/>
      <sheetName val="Hoja2"/>
      <sheetName val="Listas"/>
      <sheetName val="A. Datos Generales"/>
      <sheetName val="FECHAS"/>
      <sheetName val="Hoja3"/>
      <sheetName val="Desembolsos_IDH"/>
      <sheetName val="Hoja6"/>
      <sheetName val="Desembolsos_IDH1"/>
      <sheetName val="A__Datos_Generales"/>
      <sheetName val="CATÁLOGOS"/>
      <sheetName val="A. Datos Grales."/>
      <sheetName val="eje 2004"/>
      <sheetName val="seignior"/>
    </sheetNames>
    <sheetDataSet>
      <sheetData sheetId="0">
        <row r="3">
          <cell r="K3">
            <v>1</v>
          </cell>
        </row>
        <row r="5">
          <cell r="K5">
            <v>1</v>
          </cell>
        </row>
        <row r="24">
          <cell r="N24">
            <v>0.25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>
            <v>55699</v>
          </cell>
          <cell r="C2" t="str">
            <v>Pena D. Jesus M.</v>
          </cell>
          <cell r="D2">
            <v>5133</v>
          </cell>
          <cell r="E2" t="str">
            <v>ASESOR GRAL</v>
          </cell>
          <cell r="F2">
            <v>13720</v>
          </cell>
          <cell r="G2">
            <v>448.8</v>
          </cell>
          <cell r="H2">
            <v>0</v>
          </cell>
          <cell r="I2">
            <v>0</v>
          </cell>
          <cell r="J2" t="str">
            <v>Asesor VPO</v>
          </cell>
          <cell r="K2" t="str">
            <v>Daf</v>
          </cell>
        </row>
        <row r="3">
          <cell r="B3">
            <v>165308</v>
          </cell>
          <cell r="C3" t="str">
            <v>Lora R. Raul E.</v>
          </cell>
          <cell r="D3">
            <v>5134</v>
          </cell>
          <cell r="E3" t="str">
            <v>PROFESIONAL</v>
          </cell>
          <cell r="F3">
            <v>13720</v>
          </cell>
          <cell r="G3">
            <v>0</v>
          </cell>
          <cell r="H3">
            <v>0</v>
          </cell>
          <cell r="I3">
            <v>0</v>
          </cell>
          <cell r="J3" t="str">
            <v>Experto Medio Ambiente</v>
          </cell>
          <cell r="K3" t="str">
            <v>Daf</v>
          </cell>
        </row>
        <row r="4">
          <cell r="B4">
            <v>167593</v>
          </cell>
          <cell r="C4" t="str">
            <v>Villarroel. Gonzalo.</v>
          </cell>
          <cell r="D4">
            <v>1107</v>
          </cell>
          <cell r="E4" t="str">
            <v>ENCARGADO ADM. II</v>
          </cell>
          <cell r="F4">
            <v>2333</v>
          </cell>
          <cell r="G4">
            <v>0</v>
          </cell>
          <cell r="H4">
            <v>0</v>
          </cell>
          <cell r="I4">
            <v>0</v>
          </cell>
          <cell r="J4" t="str">
            <v>????</v>
          </cell>
          <cell r="K4" t="str">
            <v>Drgn</v>
          </cell>
        </row>
        <row r="5">
          <cell r="B5">
            <v>55939</v>
          </cell>
          <cell r="C5" t="str">
            <v>Garcia C. Teofilo .</v>
          </cell>
          <cell r="D5">
            <v>5113</v>
          </cell>
          <cell r="E5" t="str">
            <v>ADMINISTRADOR REGION</v>
          </cell>
          <cell r="F5">
            <v>10977</v>
          </cell>
          <cell r="G5">
            <v>448.8</v>
          </cell>
          <cell r="H5">
            <v>0</v>
          </cell>
          <cell r="I5">
            <v>0</v>
          </cell>
          <cell r="J5" t="str">
            <v>Administrador GN</v>
          </cell>
          <cell r="K5" t="str">
            <v>Drgn</v>
          </cell>
        </row>
        <row r="6">
          <cell r="B6">
            <v>166843</v>
          </cell>
          <cell r="C6" t="str">
            <v>Yupanqui C. Elvira P.</v>
          </cell>
          <cell r="D6">
            <v>1403</v>
          </cell>
          <cell r="E6" t="str">
            <v>TENEDOR DE LIBROS II</v>
          </cell>
          <cell r="F6">
            <v>2439</v>
          </cell>
          <cell r="G6">
            <v>0</v>
          </cell>
          <cell r="H6">
            <v>609.9</v>
          </cell>
          <cell r="I6">
            <v>0</v>
          </cell>
          <cell r="J6" t="str">
            <v>Archivo</v>
          </cell>
          <cell r="K6" t="str">
            <v>Drgn</v>
          </cell>
        </row>
        <row r="7">
          <cell r="B7">
            <v>69146</v>
          </cell>
          <cell r="C7" t="str">
            <v>Loria M. Mario A.</v>
          </cell>
          <cell r="D7">
            <v>6138</v>
          </cell>
          <cell r="E7" t="str">
            <v>DIRECTOR GENERAL</v>
          </cell>
          <cell r="F7">
            <v>18706</v>
          </cell>
          <cell r="G7">
            <v>554.4</v>
          </cell>
          <cell r="H7">
            <v>0</v>
          </cell>
          <cell r="I7">
            <v>0</v>
          </cell>
          <cell r="J7" t="str">
            <v>Director de GN</v>
          </cell>
          <cell r="K7" t="str">
            <v>Drgn</v>
          </cell>
        </row>
        <row r="8">
          <cell r="B8">
            <v>166884</v>
          </cell>
          <cell r="C8" t="str">
            <v>Cutily Q. Ruben J.</v>
          </cell>
          <cell r="D8">
            <v>1108</v>
          </cell>
          <cell r="E8" t="str">
            <v>ENCARGADO ADM. III</v>
          </cell>
          <cell r="F8">
            <v>2558</v>
          </cell>
          <cell r="G8">
            <v>0</v>
          </cell>
          <cell r="H8">
            <v>852.8</v>
          </cell>
          <cell r="I8">
            <v>0</v>
          </cell>
          <cell r="J8" t="str">
            <v>Estadística aprendiz</v>
          </cell>
          <cell r="K8" t="str">
            <v>Drgn</v>
          </cell>
        </row>
        <row r="9">
          <cell r="B9">
            <v>71134</v>
          </cell>
          <cell r="C9" t="str">
            <v>Mejia E. Luis L.</v>
          </cell>
          <cell r="D9">
            <v>3183</v>
          </cell>
          <cell r="E9" t="str">
            <v>TECNICO ESP.SUP. III</v>
          </cell>
          <cell r="F9">
            <v>4105</v>
          </cell>
          <cell r="G9">
            <v>448.8</v>
          </cell>
          <cell r="H9">
            <v>2277</v>
          </cell>
          <cell r="I9">
            <v>0</v>
          </cell>
          <cell r="J9" t="str">
            <v>Facturación</v>
          </cell>
          <cell r="K9" t="str">
            <v>Drgn</v>
          </cell>
        </row>
        <row r="10">
          <cell r="B10">
            <v>167213</v>
          </cell>
          <cell r="C10" t="str">
            <v>Argote L. Samuel .</v>
          </cell>
          <cell r="D10">
            <v>1119</v>
          </cell>
          <cell r="E10" t="str">
            <v>ENCARGADO ARCH.SEC.G</v>
          </cell>
          <cell r="F10">
            <v>3071</v>
          </cell>
          <cell r="G10">
            <v>0</v>
          </cell>
          <cell r="H10">
            <v>1023.6</v>
          </cell>
          <cell r="I10">
            <v>0</v>
          </cell>
          <cell r="J10" t="str">
            <v>Lecturación entrenamiento</v>
          </cell>
          <cell r="K10" t="str">
            <v>Drgn</v>
          </cell>
        </row>
        <row r="11">
          <cell r="B11">
            <v>167585</v>
          </cell>
          <cell r="C11" t="str">
            <v>Vaca. Miguel J.</v>
          </cell>
          <cell r="F11">
            <v>3071</v>
          </cell>
          <cell r="G11">
            <v>0</v>
          </cell>
          <cell r="H11">
            <v>0</v>
          </cell>
          <cell r="I11">
            <v>0</v>
          </cell>
          <cell r="J11" t="str">
            <v>Lecturación entrenamiento</v>
          </cell>
          <cell r="K11" t="str">
            <v>Drgn</v>
          </cell>
        </row>
        <row r="12">
          <cell r="B12">
            <v>107193</v>
          </cell>
          <cell r="C12" t="str">
            <v>Garnica Q. Abdon .</v>
          </cell>
          <cell r="D12">
            <v>2322</v>
          </cell>
          <cell r="E12" t="str">
            <v>INSPECTOR IND. I</v>
          </cell>
          <cell r="F12">
            <v>2801</v>
          </cell>
          <cell r="G12">
            <v>448.8</v>
          </cell>
          <cell r="H12">
            <v>1895.6</v>
          </cell>
          <cell r="I12">
            <v>0</v>
          </cell>
          <cell r="J12" t="str">
            <v>Lecturas de medidor</v>
          </cell>
          <cell r="K12" t="str">
            <v>Drgn</v>
          </cell>
        </row>
        <row r="13">
          <cell r="B13">
            <v>154435</v>
          </cell>
          <cell r="C13" t="str">
            <v>Deri V. Gloria M.</v>
          </cell>
          <cell r="D13">
            <v>1106</v>
          </cell>
          <cell r="E13" t="str">
            <v>ENCARGADO ADM. I</v>
          </cell>
          <cell r="F13">
            <v>2034</v>
          </cell>
          <cell r="G13">
            <v>343.2</v>
          </cell>
          <cell r="H13">
            <v>396</v>
          </cell>
          <cell r="I13">
            <v>0</v>
          </cell>
          <cell r="J13" t="str">
            <v>Mensajera</v>
          </cell>
          <cell r="K13" t="str">
            <v>Drgn</v>
          </cell>
        </row>
        <row r="14">
          <cell r="B14">
            <v>79319</v>
          </cell>
          <cell r="C14" t="str">
            <v>Loza T. Mario .</v>
          </cell>
          <cell r="D14">
            <v>3181</v>
          </cell>
          <cell r="E14" t="str">
            <v>TECNICO ESP.SUP. I</v>
          </cell>
          <cell r="F14">
            <v>3373</v>
          </cell>
          <cell r="G14">
            <v>660</v>
          </cell>
          <cell r="H14">
            <v>1680.5</v>
          </cell>
          <cell r="I14">
            <v>0</v>
          </cell>
          <cell r="J14" t="str">
            <v>Mensajero</v>
          </cell>
          <cell r="K14" t="str">
            <v>Drgn</v>
          </cell>
        </row>
        <row r="15">
          <cell r="B15">
            <v>190000</v>
          </cell>
          <cell r="C15" t="str">
            <v>Salas H. Regina Y.</v>
          </cell>
          <cell r="D15">
            <v>6061</v>
          </cell>
          <cell r="E15" t="str">
            <v>INGENIERO ENCARG. II</v>
          </cell>
          <cell r="F15">
            <v>6671</v>
          </cell>
          <cell r="G15">
            <v>66</v>
          </cell>
          <cell r="H15">
            <v>0</v>
          </cell>
          <cell r="I15">
            <v>0</v>
          </cell>
          <cell r="J15" t="str">
            <v>Operaciones y Mantenimiento</v>
          </cell>
          <cell r="K15" t="str">
            <v>Drgn</v>
          </cell>
        </row>
        <row r="16">
          <cell r="B16">
            <v>166025</v>
          </cell>
          <cell r="C16" t="str">
            <v>Choque A. Edman R.</v>
          </cell>
          <cell r="D16">
            <v>2404</v>
          </cell>
          <cell r="E16" t="str">
            <v>SUPERVISOR VIGILANCI</v>
          </cell>
          <cell r="F16">
            <v>2224</v>
          </cell>
          <cell r="G16">
            <v>0</v>
          </cell>
          <cell r="H16">
            <v>1111.8</v>
          </cell>
          <cell r="I16">
            <v>0</v>
          </cell>
          <cell r="J16" t="str">
            <v>Por Edwin Tapia Operador GLP</v>
          </cell>
          <cell r="K16" t="str">
            <v>Drgn</v>
          </cell>
        </row>
        <row r="17">
          <cell r="B17">
            <v>57043</v>
          </cell>
          <cell r="C17" t="str">
            <v>Rey T. Alejandro .</v>
          </cell>
          <cell r="D17">
            <v>3182</v>
          </cell>
          <cell r="E17" t="str">
            <v>TECNICO ESP.SUP. II</v>
          </cell>
          <cell r="F17">
            <v>3720</v>
          </cell>
          <cell r="G17">
            <v>554.4</v>
          </cell>
          <cell r="H17">
            <v>2492.6999999999998</v>
          </cell>
          <cell r="I17">
            <v>0</v>
          </cell>
          <cell r="J17" t="str">
            <v>Revisa proyectos</v>
          </cell>
          <cell r="K17" t="str">
            <v>Drgn</v>
          </cell>
        </row>
        <row r="18">
          <cell r="B18">
            <v>163154</v>
          </cell>
          <cell r="C18" t="str">
            <v xml:space="preserve"> R. Elba A.</v>
          </cell>
          <cell r="D18">
            <v>1112</v>
          </cell>
          <cell r="E18" t="str">
            <v>SECRETARIA III</v>
          </cell>
          <cell r="F18">
            <v>2224</v>
          </cell>
          <cell r="G18">
            <v>145.19999999999999</v>
          </cell>
          <cell r="H18">
            <v>592.20000000000005</v>
          </cell>
          <cell r="I18">
            <v>0</v>
          </cell>
          <cell r="J18" t="str">
            <v>Secretaria de Regina y García</v>
          </cell>
          <cell r="K18" t="str">
            <v>Drgn</v>
          </cell>
        </row>
        <row r="19">
          <cell r="B19">
            <v>160507</v>
          </cell>
          <cell r="C19" t="str">
            <v>Davila S. Helen C.</v>
          </cell>
          <cell r="D19">
            <v>1113</v>
          </cell>
          <cell r="E19" t="str">
            <v>SECRETARIA EJEC. I</v>
          </cell>
          <cell r="F19">
            <v>2439</v>
          </cell>
          <cell r="G19">
            <v>237.6</v>
          </cell>
          <cell r="H19">
            <v>892.4</v>
          </cell>
          <cell r="I19">
            <v>0</v>
          </cell>
          <cell r="J19" t="str">
            <v>Secretaria DRGN</v>
          </cell>
          <cell r="K19" t="str">
            <v>Drgn</v>
          </cell>
        </row>
        <row r="20">
          <cell r="B20">
            <v>87056</v>
          </cell>
          <cell r="C20" t="str">
            <v>Criales R. Carlos .</v>
          </cell>
          <cell r="D20">
            <v>1605</v>
          </cell>
          <cell r="E20" t="str">
            <v>ENCARGADO CONT.COMP.</v>
          </cell>
          <cell r="F20">
            <v>2801</v>
          </cell>
          <cell r="G20">
            <v>448.8</v>
          </cell>
          <cell r="H20">
            <v>2301.8000000000002</v>
          </cell>
          <cell r="I20">
            <v>0</v>
          </cell>
          <cell r="J20" t="str">
            <v>Supervisor de RED</v>
          </cell>
          <cell r="K20" t="str">
            <v>Drgn</v>
          </cell>
        </row>
        <row r="21">
          <cell r="B21">
            <v>100214</v>
          </cell>
          <cell r="C21" t="str">
            <v>Montecinos Z. Felix G.</v>
          </cell>
          <cell r="D21">
            <v>2322</v>
          </cell>
          <cell r="E21" t="str">
            <v>INSPECTOR IND. I</v>
          </cell>
          <cell r="F21">
            <v>2801</v>
          </cell>
          <cell r="G21">
            <v>448.8</v>
          </cell>
          <cell r="H21">
            <v>2166.4</v>
          </cell>
          <cell r="I21">
            <v>0</v>
          </cell>
          <cell r="J21" t="str">
            <v>Supervisor de RED</v>
          </cell>
          <cell r="K21" t="str">
            <v>Drgn</v>
          </cell>
        </row>
        <row r="22">
          <cell r="B22">
            <v>160465</v>
          </cell>
          <cell r="C22" t="str">
            <v>Cano V. Walter A.</v>
          </cell>
          <cell r="D22">
            <v>2322</v>
          </cell>
          <cell r="E22" t="str">
            <v>INSPECTOR IND. I</v>
          </cell>
          <cell r="F22">
            <v>2801</v>
          </cell>
          <cell r="G22">
            <v>237.6</v>
          </cell>
          <cell r="H22">
            <v>2025.6</v>
          </cell>
          <cell r="I22">
            <v>0</v>
          </cell>
          <cell r="J22" t="str">
            <v>Supervisor de RED</v>
          </cell>
          <cell r="K22" t="str">
            <v>Drgn</v>
          </cell>
        </row>
        <row r="23">
          <cell r="B23">
            <v>62687</v>
          </cell>
          <cell r="C23" t="str">
            <v>Ali P. Emilio .</v>
          </cell>
          <cell r="D23">
            <v>2531</v>
          </cell>
          <cell r="E23" t="str">
            <v>MECANICO SUPERVISOR</v>
          </cell>
          <cell r="F23">
            <v>2801</v>
          </cell>
          <cell r="G23">
            <v>660</v>
          </cell>
          <cell r="H23">
            <v>2307.1999999999998</v>
          </cell>
          <cell r="I23">
            <v>0</v>
          </cell>
          <cell r="J23" t="str">
            <v>Supervisor, apoyo en electricidad etc.</v>
          </cell>
          <cell r="K23" t="str">
            <v>Drgn</v>
          </cell>
        </row>
        <row r="24">
          <cell r="B24">
            <v>80895</v>
          </cell>
          <cell r="C24" t="str">
            <v>Morales M. Reynaldo .</v>
          </cell>
          <cell r="D24">
            <v>3181</v>
          </cell>
          <cell r="E24" t="str">
            <v>TECNICO ESP.SUP. I</v>
          </cell>
          <cell r="F24">
            <v>3373</v>
          </cell>
          <cell r="G24">
            <v>554.4</v>
          </cell>
          <cell r="H24">
            <v>1963.8</v>
          </cell>
          <cell r="I24">
            <v>0</v>
          </cell>
          <cell r="J24" t="str">
            <v>Viene de Lizarazu y maneja caja chica del proyecto 10000bs y recibos oficiales y conciliación de cuantas</v>
          </cell>
          <cell r="K24" t="str">
            <v>Drgn</v>
          </cell>
        </row>
        <row r="25">
          <cell r="B25">
            <v>191024</v>
          </cell>
          <cell r="C25" t="str">
            <v>Montoya R. Miguel A.</v>
          </cell>
          <cell r="D25">
            <v>2301</v>
          </cell>
          <cell r="E25" t="str">
            <v>OPERADOR PTA.GAS I</v>
          </cell>
          <cell r="F25">
            <v>1940</v>
          </cell>
          <cell r="G25">
            <v>0</v>
          </cell>
          <cell r="H25">
            <v>0</v>
          </cell>
          <cell r="I25">
            <v>0</v>
          </cell>
          <cell r="K25" t="str">
            <v>Drgn</v>
          </cell>
        </row>
        <row r="26">
          <cell r="B26">
            <v>191025</v>
          </cell>
          <cell r="C26" t="str">
            <v>Bicker  R. Franz G.</v>
          </cell>
          <cell r="D26">
            <v>2301</v>
          </cell>
          <cell r="E26" t="str">
            <v>OPERADOR PTA.GAS I</v>
          </cell>
          <cell r="F26">
            <v>1940</v>
          </cell>
          <cell r="G26">
            <v>0</v>
          </cell>
          <cell r="H26">
            <v>0</v>
          </cell>
          <cell r="I26">
            <v>0</v>
          </cell>
          <cell r="K26" t="str">
            <v>Drgn</v>
          </cell>
        </row>
        <row r="27">
          <cell r="B27">
            <v>4100</v>
          </cell>
          <cell r="C27" t="str">
            <v>Rosas D. Jose M.</v>
          </cell>
          <cell r="D27">
            <v>2114</v>
          </cell>
          <cell r="E27" t="str">
            <v>OPERADOR DET.GAS III</v>
          </cell>
          <cell r="F27">
            <v>2558</v>
          </cell>
          <cell r="G27">
            <v>66</v>
          </cell>
          <cell r="H27">
            <v>1749.6</v>
          </cell>
          <cell r="I27">
            <v>0</v>
          </cell>
          <cell r="J27" t="str">
            <v>Supervisor Camiri</v>
          </cell>
          <cell r="K27" t="str">
            <v>Drgn-Cam</v>
          </cell>
        </row>
        <row r="28">
          <cell r="B28">
            <v>191026</v>
          </cell>
          <cell r="C28" t="str">
            <v>Villalobos G.</v>
          </cell>
          <cell r="D28">
            <v>2322</v>
          </cell>
          <cell r="E28" t="str">
            <v>INSPECTOR IND. I</v>
          </cell>
          <cell r="F28">
            <v>2801</v>
          </cell>
          <cell r="G28">
            <v>0</v>
          </cell>
          <cell r="H28">
            <v>0</v>
          </cell>
          <cell r="I28">
            <v>0</v>
          </cell>
          <cell r="K28" t="str">
            <v>Drgn-Cam</v>
          </cell>
        </row>
        <row r="29">
          <cell r="B29">
            <v>167221</v>
          </cell>
          <cell r="C29" t="str">
            <v>Manzaneda P. Ricardo D.</v>
          </cell>
          <cell r="D29">
            <v>2106</v>
          </cell>
          <cell r="E29" t="str">
            <v>OPERADOR DETC.GAS I</v>
          </cell>
          <cell r="F29">
            <v>2127</v>
          </cell>
          <cell r="G29">
            <v>0</v>
          </cell>
          <cell r="H29">
            <v>638.28</v>
          </cell>
          <cell r="I29">
            <v>0</v>
          </cell>
          <cell r="K29" t="str">
            <v>Drgn-Oru</v>
          </cell>
        </row>
        <row r="30">
          <cell r="B30">
            <v>167239</v>
          </cell>
          <cell r="C30" t="str">
            <v>Garcia V. Freddy L.</v>
          </cell>
          <cell r="D30">
            <v>2312</v>
          </cell>
          <cell r="E30" t="str">
            <v>SUPERVISOR MANT.DUCT</v>
          </cell>
          <cell r="F30">
            <v>2558</v>
          </cell>
          <cell r="G30">
            <v>0</v>
          </cell>
          <cell r="H30">
            <v>852.8</v>
          </cell>
          <cell r="I30">
            <v>0</v>
          </cell>
          <cell r="K30" t="str">
            <v>Drgn-Oru</v>
          </cell>
        </row>
        <row r="31">
          <cell r="B31">
            <v>190923</v>
          </cell>
          <cell r="C31" t="str">
            <v>Burgoa V. Marco.</v>
          </cell>
          <cell r="D31">
            <v>2114</v>
          </cell>
          <cell r="E31" t="str">
            <v>OPERADOR DET.GAS III</v>
          </cell>
          <cell r="F31">
            <v>2558</v>
          </cell>
          <cell r="G31">
            <v>0</v>
          </cell>
          <cell r="H31">
            <v>618.28</v>
          </cell>
          <cell r="I31">
            <v>0</v>
          </cell>
          <cell r="K31" t="str">
            <v>Drgn-Pts</v>
          </cell>
        </row>
        <row r="32">
          <cell r="B32">
            <v>200063</v>
          </cell>
          <cell r="C32" t="str">
            <v>Michel H. Edmundo .</v>
          </cell>
          <cell r="D32">
            <v>2106</v>
          </cell>
          <cell r="E32" t="str">
            <v>OPERADOR DETC.GAS I</v>
          </cell>
          <cell r="F32">
            <v>2127</v>
          </cell>
          <cell r="G32">
            <v>66</v>
          </cell>
          <cell r="H32">
            <v>584.96</v>
          </cell>
          <cell r="I32">
            <v>0</v>
          </cell>
          <cell r="K32" t="str">
            <v>Drgn-Pts</v>
          </cell>
        </row>
        <row r="33">
          <cell r="B33">
            <v>167007</v>
          </cell>
          <cell r="C33" t="str">
            <v>Arcienega L. David .</v>
          </cell>
          <cell r="D33">
            <v>2403</v>
          </cell>
          <cell r="E33" t="str">
            <v>CONTROL VIG. TURNO</v>
          </cell>
          <cell r="F33">
            <v>1940</v>
          </cell>
          <cell r="G33">
            <v>0</v>
          </cell>
          <cell r="H33">
            <v>776.16</v>
          </cell>
          <cell r="I33">
            <v>0</v>
          </cell>
          <cell r="J33" t="str">
            <v>Coordinador planta Glp</v>
          </cell>
          <cell r="K33" t="str">
            <v>Dtcc</v>
          </cell>
        </row>
        <row r="34">
          <cell r="B34">
            <v>165035</v>
          </cell>
          <cell r="C34" t="str">
            <v>Cruz R. Jorge .</v>
          </cell>
          <cell r="D34">
            <v>5123</v>
          </cell>
          <cell r="E34" t="str">
            <v>ASESOR II</v>
          </cell>
          <cell r="F34">
            <v>12261</v>
          </cell>
          <cell r="G34">
            <v>0</v>
          </cell>
          <cell r="H34">
            <v>0</v>
          </cell>
          <cell r="I34">
            <v>0</v>
          </cell>
          <cell r="J34" t="str">
            <v>Distrital</v>
          </cell>
          <cell r="K34" t="str">
            <v>Dtcc</v>
          </cell>
        </row>
        <row r="35">
          <cell r="B35">
            <v>166496</v>
          </cell>
          <cell r="C35" t="str">
            <v>Guzman R. Ariel .</v>
          </cell>
          <cell r="D35">
            <v>1108</v>
          </cell>
          <cell r="E35" t="str">
            <v>ENCARGADO ADM. III</v>
          </cell>
          <cell r="F35">
            <v>2558</v>
          </cell>
          <cell r="G35">
            <v>0</v>
          </cell>
          <cell r="H35">
            <v>831.48</v>
          </cell>
          <cell r="I35">
            <v>0</v>
          </cell>
          <cell r="J35" t="str">
            <v>Enc Mov Prod Santana</v>
          </cell>
          <cell r="K35" t="str">
            <v>Dtcc</v>
          </cell>
        </row>
        <row r="36">
          <cell r="B36">
            <v>80192</v>
          </cell>
          <cell r="C36" t="str">
            <v>Yariguay N. Luciano .</v>
          </cell>
          <cell r="D36">
            <v>1317</v>
          </cell>
          <cell r="E36" t="str">
            <v>OPERADOR EQ.PES. III</v>
          </cell>
          <cell r="F36">
            <v>2558</v>
          </cell>
          <cell r="G36">
            <v>448.8</v>
          </cell>
          <cell r="H36">
            <v>852.04</v>
          </cell>
          <cell r="I36">
            <v>0</v>
          </cell>
          <cell r="J36" t="str">
            <v>Enc Taller Mecánico</v>
          </cell>
          <cell r="K36" t="str">
            <v>Dtcc</v>
          </cell>
        </row>
        <row r="37">
          <cell r="B37">
            <v>166504</v>
          </cell>
          <cell r="C37" t="str">
            <v>Soliz G. Lucio Z.</v>
          </cell>
          <cell r="D37">
            <v>1301</v>
          </cell>
          <cell r="E37" t="str">
            <v>CHOFER II</v>
          </cell>
          <cell r="F37">
            <v>2034</v>
          </cell>
          <cell r="G37">
            <v>0</v>
          </cell>
          <cell r="H37">
            <v>593.25</v>
          </cell>
          <cell r="I37">
            <v>0</v>
          </cell>
          <cell r="J37" t="str">
            <v>Enc Taller Rep Garrafas</v>
          </cell>
          <cell r="K37" t="str">
            <v>Dtcc</v>
          </cell>
        </row>
        <row r="38">
          <cell r="B38">
            <v>165225</v>
          </cell>
          <cell r="C38" t="str">
            <v>Mita C. Jose A.</v>
          </cell>
          <cell r="D38">
            <v>2527</v>
          </cell>
          <cell r="E38" t="str">
            <v>MECANICO III</v>
          </cell>
          <cell r="F38">
            <v>2333</v>
          </cell>
          <cell r="G38">
            <v>0</v>
          </cell>
          <cell r="H38">
            <v>1146.96</v>
          </cell>
          <cell r="I38">
            <v>0</v>
          </cell>
          <cell r="J38" t="str">
            <v>Mecánico planta Glp</v>
          </cell>
          <cell r="K38" t="str">
            <v>Dtcc</v>
          </cell>
        </row>
        <row r="39">
          <cell r="B39">
            <v>165886</v>
          </cell>
          <cell r="C39" t="str">
            <v>Flores A. Jaime J.</v>
          </cell>
          <cell r="D39">
            <v>1108</v>
          </cell>
          <cell r="E39" t="str">
            <v>ENCARGADO ADM. III</v>
          </cell>
          <cell r="F39">
            <v>2558</v>
          </cell>
          <cell r="G39">
            <v>0</v>
          </cell>
          <cell r="H39">
            <v>852.8</v>
          </cell>
          <cell r="I39">
            <v>0</v>
          </cell>
          <cell r="J39" t="str">
            <v>Mensajero</v>
          </cell>
          <cell r="K39" t="str">
            <v>Dtcc</v>
          </cell>
        </row>
        <row r="40">
          <cell r="B40">
            <v>165902</v>
          </cell>
          <cell r="C40" t="str">
            <v>Vargas L. Hugo V.</v>
          </cell>
          <cell r="D40">
            <v>1506</v>
          </cell>
          <cell r="E40" t="str">
            <v>ENCARGADO ENV.O GLP</v>
          </cell>
          <cell r="F40">
            <v>2127</v>
          </cell>
          <cell r="G40">
            <v>0</v>
          </cell>
          <cell r="H40">
            <v>620.54999999999995</v>
          </cell>
          <cell r="I40">
            <v>0</v>
          </cell>
          <cell r="J40" t="str">
            <v>Operador Glp</v>
          </cell>
          <cell r="K40" t="str">
            <v>Dtcc</v>
          </cell>
        </row>
        <row r="41">
          <cell r="B41">
            <v>73635</v>
          </cell>
          <cell r="C41" t="str">
            <v>Ayllon G. Edwin .</v>
          </cell>
          <cell r="D41">
            <v>1104</v>
          </cell>
          <cell r="E41" t="str">
            <v>OFICIAL ADM. I</v>
          </cell>
          <cell r="F41">
            <v>1669</v>
          </cell>
          <cell r="G41">
            <v>448.8</v>
          </cell>
          <cell r="H41">
            <v>864.85</v>
          </cell>
          <cell r="I41">
            <v>0</v>
          </cell>
          <cell r="J41" t="str">
            <v>Seg y vigilancia</v>
          </cell>
          <cell r="K41" t="str">
            <v>Dtcc</v>
          </cell>
        </row>
        <row r="42">
          <cell r="B42">
            <v>149740</v>
          </cell>
          <cell r="C42" t="str">
            <v>Carrasco C. Adolfo .</v>
          </cell>
          <cell r="D42">
            <v>2108</v>
          </cell>
          <cell r="E42" t="str">
            <v>ENCARGADO ARCH.TEC.</v>
          </cell>
          <cell r="F42">
            <v>2801</v>
          </cell>
          <cell r="G42">
            <v>145.19999999999999</v>
          </cell>
          <cell r="H42">
            <v>1202.95</v>
          </cell>
          <cell r="I42">
            <v>0</v>
          </cell>
          <cell r="J42" t="str">
            <v>Seg y vigilancia</v>
          </cell>
          <cell r="K42" t="str">
            <v>Dtcc</v>
          </cell>
        </row>
        <row r="43">
          <cell r="B43">
            <v>167015</v>
          </cell>
          <cell r="C43" t="str">
            <v>Camacho M. Hugo O.</v>
          </cell>
          <cell r="D43">
            <v>1302</v>
          </cell>
          <cell r="E43" t="str">
            <v>OPERADOR EQ.PES. I</v>
          </cell>
          <cell r="F43">
            <v>2127</v>
          </cell>
          <cell r="G43">
            <v>0</v>
          </cell>
          <cell r="H43">
            <v>904.23</v>
          </cell>
          <cell r="I43">
            <v>0</v>
          </cell>
          <cell r="J43" t="str">
            <v>Seg y vigilancia</v>
          </cell>
          <cell r="K43" t="str">
            <v>Dtcc</v>
          </cell>
        </row>
        <row r="44">
          <cell r="B44">
            <v>165928</v>
          </cell>
          <cell r="C44" t="str">
            <v>Leverenz B. Rolando .</v>
          </cell>
          <cell r="D44">
            <v>3181</v>
          </cell>
          <cell r="E44" t="str">
            <v>TECNICO ESP.SUP. I</v>
          </cell>
          <cell r="F44">
            <v>3373</v>
          </cell>
          <cell r="G44">
            <v>0</v>
          </cell>
          <cell r="H44">
            <v>1180.6199999999999</v>
          </cell>
          <cell r="I44">
            <v>674.6</v>
          </cell>
          <cell r="J44" t="str">
            <v>Jefe de Zona</v>
          </cell>
          <cell r="K44" t="str">
            <v>Dtcc-Cob</v>
          </cell>
        </row>
        <row r="45">
          <cell r="B45">
            <v>82503</v>
          </cell>
          <cell r="C45" t="str">
            <v>Dominguez D. Eduardo .</v>
          </cell>
          <cell r="D45">
            <v>1508</v>
          </cell>
          <cell r="E45" t="str">
            <v>JEFE PLTA.ENV.O GLP</v>
          </cell>
          <cell r="F45">
            <v>2439</v>
          </cell>
          <cell r="G45">
            <v>448.8</v>
          </cell>
          <cell r="H45">
            <v>914.66</v>
          </cell>
          <cell r="I45">
            <v>487.8</v>
          </cell>
          <cell r="J45" t="str">
            <v>Operador Glp</v>
          </cell>
          <cell r="K45" t="str">
            <v>Dtcc-Cob</v>
          </cell>
        </row>
        <row r="46">
          <cell r="B46">
            <v>90217</v>
          </cell>
          <cell r="C46" t="str">
            <v>Landivar L. Humberto .</v>
          </cell>
          <cell r="D46">
            <v>1508</v>
          </cell>
          <cell r="E46" t="str">
            <v>JEFE PLTA.ENV.O GLP</v>
          </cell>
          <cell r="F46">
            <v>2439</v>
          </cell>
          <cell r="G46">
            <v>554.4</v>
          </cell>
          <cell r="H46">
            <v>748.5</v>
          </cell>
          <cell r="I46">
            <v>487.8</v>
          </cell>
          <cell r="J46" t="str">
            <v>Operador Glp</v>
          </cell>
          <cell r="K46" t="str">
            <v>Dtcc-Cob</v>
          </cell>
        </row>
        <row r="47">
          <cell r="B47">
            <v>159236</v>
          </cell>
          <cell r="C47" t="str">
            <v>Balcazar B. Pedro .</v>
          </cell>
          <cell r="D47">
            <v>2108</v>
          </cell>
          <cell r="E47" t="str">
            <v>ENCARGADO ARCH.TEC.</v>
          </cell>
          <cell r="F47">
            <v>2801</v>
          </cell>
          <cell r="G47">
            <v>145.19999999999999</v>
          </cell>
          <cell r="H47">
            <v>1031.0999999999999</v>
          </cell>
          <cell r="I47">
            <v>560.20000000000005</v>
          </cell>
          <cell r="J47" t="str">
            <v>Cajero Zona</v>
          </cell>
          <cell r="K47" t="str">
            <v>Dtcc-Gua</v>
          </cell>
        </row>
        <row r="48">
          <cell r="B48">
            <v>164855</v>
          </cell>
          <cell r="C48" t="str">
            <v>Melgar M. Gustavo .</v>
          </cell>
          <cell r="D48">
            <v>3181</v>
          </cell>
          <cell r="E48" t="str">
            <v>TECNICO ESP.SUP. I</v>
          </cell>
          <cell r="F48">
            <v>3373</v>
          </cell>
          <cell r="G48">
            <v>0</v>
          </cell>
          <cell r="H48">
            <v>1180.6199999999999</v>
          </cell>
          <cell r="I48">
            <v>674.6</v>
          </cell>
          <cell r="J48" t="str">
            <v>Jefe de Zona</v>
          </cell>
          <cell r="K48" t="str">
            <v>Dtcc-Gua</v>
          </cell>
        </row>
        <row r="49">
          <cell r="B49">
            <v>97527</v>
          </cell>
          <cell r="C49" t="str">
            <v>Maimura R. Miguel A.</v>
          </cell>
          <cell r="D49">
            <v>1520</v>
          </cell>
          <cell r="E49" t="str">
            <v>SUPERVISOR COMERCIAL</v>
          </cell>
          <cell r="F49">
            <v>2558</v>
          </cell>
          <cell r="G49">
            <v>554.4</v>
          </cell>
          <cell r="H49">
            <v>1089.48</v>
          </cell>
          <cell r="I49">
            <v>511.6</v>
          </cell>
          <cell r="J49" t="str">
            <v>Operador Glp</v>
          </cell>
          <cell r="K49" t="str">
            <v>Dtcc-Gua</v>
          </cell>
        </row>
        <row r="50">
          <cell r="B50">
            <v>164863</v>
          </cell>
          <cell r="C50" t="str">
            <v>Anez R. Roddy .</v>
          </cell>
          <cell r="D50">
            <v>1520</v>
          </cell>
          <cell r="E50" t="str">
            <v>SUPERVISOR COMERCIAL</v>
          </cell>
          <cell r="F50">
            <v>2558</v>
          </cell>
          <cell r="G50">
            <v>0</v>
          </cell>
          <cell r="H50">
            <v>895.44</v>
          </cell>
          <cell r="I50">
            <v>511.6</v>
          </cell>
          <cell r="J50" t="str">
            <v>Operador Glp</v>
          </cell>
          <cell r="K50" t="str">
            <v>Dtcc-Gua</v>
          </cell>
        </row>
        <row r="51">
          <cell r="B51">
            <v>167023</v>
          </cell>
          <cell r="C51" t="str">
            <v>Prado F. Guido S.</v>
          </cell>
          <cell r="D51">
            <v>2325</v>
          </cell>
          <cell r="E51" t="str">
            <v>OPERADOR EST.INT.DUC</v>
          </cell>
          <cell r="F51">
            <v>2224</v>
          </cell>
          <cell r="G51">
            <v>0</v>
          </cell>
          <cell r="H51">
            <v>778.26</v>
          </cell>
          <cell r="I51">
            <v>0</v>
          </cell>
          <cell r="J51" t="str">
            <v>Seg y vigilancia</v>
          </cell>
          <cell r="K51" t="str">
            <v>Dtcc-Ptv-Vig</v>
          </cell>
        </row>
        <row r="52">
          <cell r="B52">
            <v>167056</v>
          </cell>
          <cell r="C52" t="str">
            <v>Azurduy S. Jesus .</v>
          </cell>
          <cell r="D52">
            <v>2108</v>
          </cell>
          <cell r="E52" t="str">
            <v>ENCARGADO ARCH.TEC.</v>
          </cell>
          <cell r="F52">
            <v>2801</v>
          </cell>
          <cell r="G52">
            <v>0</v>
          </cell>
          <cell r="H52">
            <v>980.28</v>
          </cell>
          <cell r="I52">
            <v>0</v>
          </cell>
          <cell r="J52" t="str">
            <v>Jefe de Zona</v>
          </cell>
          <cell r="K52" t="str">
            <v>Dtcc-Rib</v>
          </cell>
        </row>
        <row r="53">
          <cell r="B53">
            <v>79855</v>
          </cell>
          <cell r="C53" t="str">
            <v>Jimenez C. Baltazar .</v>
          </cell>
          <cell r="D53">
            <v>1520</v>
          </cell>
          <cell r="E53" t="str">
            <v>SUPERVISOR COMERCIAL</v>
          </cell>
          <cell r="F53">
            <v>2558</v>
          </cell>
          <cell r="G53">
            <v>554.4</v>
          </cell>
          <cell r="H53">
            <v>1089.48</v>
          </cell>
          <cell r="I53">
            <v>0</v>
          </cell>
          <cell r="J53" t="str">
            <v>Operador Glp</v>
          </cell>
          <cell r="K53" t="str">
            <v>Dtcc-Rib</v>
          </cell>
        </row>
        <row r="54">
          <cell r="B54">
            <v>101022</v>
          </cell>
          <cell r="C54" t="str">
            <v>Valverde Q. Gerardo .</v>
          </cell>
          <cell r="D54">
            <v>3181</v>
          </cell>
          <cell r="E54" t="str">
            <v>TECNICO ESP.SUP. I</v>
          </cell>
          <cell r="F54">
            <v>3373</v>
          </cell>
          <cell r="G54">
            <v>540.32000000000005</v>
          </cell>
          <cell r="H54">
            <v>1505.58</v>
          </cell>
          <cell r="I54">
            <v>0</v>
          </cell>
          <cell r="J54" t="str">
            <v>Cajero Zona</v>
          </cell>
          <cell r="K54" t="str">
            <v>Dtcc-Tdd</v>
          </cell>
        </row>
        <row r="55">
          <cell r="B55">
            <v>167031</v>
          </cell>
          <cell r="C55" t="str">
            <v>Nunez Vela A. Ademar .</v>
          </cell>
          <cell r="D55">
            <v>3182</v>
          </cell>
          <cell r="E55" t="str">
            <v>TECNICO ESP.SUP. II</v>
          </cell>
          <cell r="F55">
            <v>3720</v>
          </cell>
          <cell r="G55">
            <v>145.19999999999999</v>
          </cell>
          <cell r="H55">
            <v>1352.82</v>
          </cell>
          <cell r="I55">
            <v>0</v>
          </cell>
          <cell r="J55" t="str">
            <v>Jefe de Zona</v>
          </cell>
          <cell r="K55" t="str">
            <v>Dtcc-Tdd</v>
          </cell>
        </row>
        <row r="56">
          <cell r="B56">
            <v>90845</v>
          </cell>
          <cell r="C56" t="str">
            <v>Salazar J. Victor .</v>
          </cell>
          <cell r="D56">
            <v>2334</v>
          </cell>
          <cell r="E56" t="str">
            <v>TECNICO ESP.DUCTOS</v>
          </cell>
          <cell r="F56">
            <v>3217</v>
          </cell>
          <cell r="G56">
            <v>378.4</v>
          </cell>
          <cell r="H56">
            <v>1191.45</v>
          </cell>
          <cell r="I56">
            <v>0</v>
          </cell>
          <cell r="J56" t="str">
            <v>Operador Glp</v>
          </cell>
          <cell r="K56" t="str">
            <v>Dtcc-Tdd</v>
          </cell>
        </row>
        <row r="57">
          <cell r="B57">
            <v>167049</v>
          </cell>
          <cell r="C57" t="str">
            <v>Arteaga A. Madekadel .</v>
          </cell>
          <cell r="D57">
            <v>2114</v>
          </cell>
          <cell r="E57" t="str">
            <v>OPERADOR DET.GAS III</v>
          </cell>
          <cell r="F57">
            <v>2558</v>
          </cell>
          <cell r="G57">
            <v>0</v>
          </cell>
          <cell r="H57">
            <v>831.48</v>
          </cell>
          <cell r="I57">
            <v>0</v>
          </cell>
          <cell r="J57" t="str">
            <v>Operador Glp</v>
          </cell>
          <cell r="K57" t="str">
            <v>Dtcc-Tdd</v>
          </cell>
        </row>
        <row r="58">
          <cell r="B58">
            <v>165027</v>
          </cell>
          <cell r="C58" t="str">
            <v>Mazzone M. Luis E.</v>
          </cell>
          <cell r="D58">
            <v>6120</v>
          </cell>
          <cell r="E58" t="str">
            <v>GERENTE OPER. DTTAL</v>
          </cell>
          <cell r="F58">
            <v>12261</v>
          </cell>
          <cell r="G58">
            <v>0</v>
          </cell>
          <cell r="H58">
            <v>0</v>
          </cell>
          <cell r="I58">
            <v>0</v>
          </cell>
          <cell r="J58" t="str">
            <v>Distrital</v>
          </cell>
          <cell r="K58" t="str">
            <v>Dtco</v>
          </cell>
        </row>
        <row r="59">
          <cell r="B59">
            <v>155010</v>
          </cell>
          <cell r="C59" t="str">
            <v>Bohorquez T. Armando .</v>
          </cell>
          <cell r="D59">
            <v>1108</v>
          </cell>
          <cell r="E59" t="str">
            <v>ENCARGADO ADM. III</v>
          </cell>
          <cell r="F59">
            <v>2558</v>
          </cell>
          <cell r="G59">
            <v>237.6</v>
          </cell>
          <cell r="H59">
            <v>1514.5</v>
          </cell>
          <cell r="I59">
            <v>0</v>
          </cell>
          <cell r="J59" t="str">
            <v>Enc Mov Productos</v>
          </cell>
          <cell r="K59" t="str">
            <v>Dtco</v>
          </cell>
        </row>
        <row r="60">
          <cell r="B60">
            <v>73825</v>
          </cell>
          <cell r="C60" t="str">
            <v>Rau S. Roland .</v>
          </cell>
          <cell r="D60">
            <v>1508</v>
          </cell>
          <cell r="E60" t="str">
            <v>JEFE PLTA.ENV.O GLP</v>
          </cell>
          <cell r="F60">
            <v>2439</v>
          </cell>
          <cell r="G60">
            <v>448.8</v>
          </cell>
          <cell r="H60">
            <v>1299.78</v>
          </cell>
          <cell r="I60">
            <v>0</v>
          </cell>
          <cell r="J60" t="str">
            <v>Enc Planta Glp</v>
          </cell>
          <cell r="K60" t="str">
            <v>Dtco</v>
          </cell>
        </row>
        <row r="61">
          <cell r="B61">
            <v>165373</v>
          </cell>
          <cell r="C61" t="str">
            <v>Alba C. Pablo .</v>
          </cell>
          <cell r="D61">
            <v>1521</v>
          </cell>
          <cell r="E61" t="str">
            <v>OPERADOR GLP</v>
          </cell>
          <cell r="F61">
            <v>1755</v>
          </cell>
          <cell r="G61">
            <v>0</v>
          </cell>
          <cell r="H61">
            <v>775.39</v>
          </cell>
          <cell r="I61">
            <v>0</v>
          </cell>
          <cell r="J61" t="str">
            <v>Enc Vigilancia</v>
          </cell>
          <cell r="K61" t="str">
            <v>Dtco</v>
          </cell>
        </row>
        <row r="62">
          <cell r="B62">
            <v>165381</v>
          </cell>
          <cell r="C62" t="str">
            <v>Salas P. Juan C.</v>
          </cell>
          <cell r="D62">
            <v>2412</v>
          </cell>
          <cell r="E62" t="str">
            <v>VIGILANTE II</v>
          </cell>
          <cell r="F62">
            <v>1587</v>
          </cell>
          <cell r="G62">
            <v>0</v>
          </cell>
          <cell r="H62">
            <v>714.42</v>
          </cell>
          <cell r="I62">
            <v>0</v>
          </cell>
          <cell r="J62" t="str">
            <v>Enc Vigilancia</v>
          </cell>
          <cell r="K62" t="str">
            <v>Dtco</v>
          </cell>
        </row>
        <row r="63">
          <cell r="B63">
            <v>118661</v>
          </cell>
          <cell r="C63" t="str">
            <v>Flores P. Mario .</v>
          </cell>
          <cell r="D63">
            <v>3183</v>
          </cell>
          <cell r="E63" t="str">
            <v>TECNICO ESP.SUP. III</v>
          </cell>
          <cell r="F63">
            <v>4105</v>
          </cell>
          <cell r="G63">
            <v>343.2</v>
          </cell>
          <cell r="H63">
            <v>1334.52</v>
          </cell>
          <cell r="I63">
            <v>0</v>
          </cell>
          <cell r="J63" t="str">
            <v>Fiscalizador</v>
          </cell>
          <cell r="K63" t="str">
            <v>Dtco</v>
          </cell>
        </row>
        <row r="64">
          <cell r="B64">
            <v>167338</v>
          </cell>
          <cell r="C64" t="str">
            <v>Chavez H. Jorge A.</v>
          </cell>
          <cell r="D64">
            <v>5070</v>
          </cell>
          <cell r="E64" t="str">
            <v>LICENCIADO ADM. IV</v>
          </cell>
          <cell r="F64">
            <v>7307</v>
          </cell>
          <cell r="G64">
            <v>0</v>
          </cell>
          <cell r="H64">
            <v>0</v>
          </cell>
          <cell r="I64">
            <v>0</v>
          </cell>
          <cell r="J64" t="str">
            <v>Logística</v>
          </cell>
          <cell r="K64" t="str">
            <v>Dtco</v>
          </cell>
        </row>
        <row r="65">
          <cell r="B65">
            <v>165357</v>
          </cell>
          <cell r="C65" t="str">
            <v>Velasco D. Jose .</v>
          </cell>
          <cell r="D65">
            <v>2553</v>
          </cell>
          <cell r="E65" t="str">
            <v>JEFE SERV.AUTOMOTRIZ</v>
          </cell>
          <cell r="F65">
            <v>3175</v>
          </cell>
          <cell r="G65">
            <v>66</v>
          </cell>
          <cell r="H65">
            <v>1485.55</v>
          </cell>
          <cell r="I65">
            <v>0</v>
          </cell>
          <cell r="J65" t="str">
            <v>Mecánico planta Glp</v>
          </cell>
          <cell r="K65" t="str">
            <v>Dtco</v>
          </cell>
        </row>
        <row r="66">
          <cell r="B66">
            <v>167262</v>
          </cell>
          <cell r="C66" t="str">
            <v>Padilla D. Rafael E.</v>
          </cell>
          <cell r="D66">
            <v>1104</v>
          </cell>
          <cell r="E66" t="str">
            <v>OFICIAL ADM. I</v>
          </cell>
          <cell r="F66">
            <v>1669</v>
          </cell>
          <cell r="G66">
            <v>0</v>
          </cell>
          <cell r="H66">
            <v>500.76</v>
          </cell>
          <cell r="I66">
            <v>0</v>
          </cell>
          <cell r="J66" t="str">
            <v>Mensajero Dtco</v>
          </cell>
          <cell r="K66" t="str">
            <v>Dtco</v>
          </cell>
        </row>
        <row r="67">
          <cell r="B67">
            <v>165340</v>
          </cell>
          <cell r="C67" t="str">
            <v>Vallejos V. Victor H.</v>
          </cell>
          <cell r="D67">
            <v>1512</v>
          </cell>
          <cell r="E67" t="str">
            <v>JEFE VENTAS I</v>
          </cell>
          <cell r="F67">
            <v>2688</v>
          </cell>
          <cell r="G67">
            <v>0</v>
          </cell>
          <cell r="H67">
            <v>1209.5999999999999</v>
          </cell>
          <cell r="I67">
            <v>0</v>
          </cell>
          <cell r="J67" t="str">
            <v>Operador -GLP</v>
          </cell>
          <cell r="K67" t="str">
            <v>Dtco</v>
          </cell>
        </row>
        <row r="68">
          <cell r="B68">
            <v>14899</v>
          </cell>
          <cell r="C68" t="str">
            <v>Suarez R. Erika N.</v>
          </cell>
          <cell r="D68">
            <v>1118</v>
          </cell>
          <cell r="E68" t="str">
            <v>SECRETARIA EJEC. II</v>
          </cell>
          <cell r="F68">
            <v>2688</v>
          </cell>
          <cell r="G68">
            <v>145.19999999999999</v>
          </cell>
          <cell r="H68">
            <v>991.62</v>
          </cell>
          <cell r="I68">
            <v>0</v>
          </cell>
          <cell r="J68" t="str">
            <v>Secretaria Dtco</v>
          </cell>
          <cell r="K68" t="str">
            <v>Dtco</v>
          </cell>
        </row>
        <row r="69">
          <cell r="B69">
            <v>167635</v>
          </cell>
          <cell r="C69" t="str">
            <v>Cuba. Jhonny F.</v>
          </cell>
          <cell r="D69">
            <v>6030</v>
          </cell>
          <cell r="E69" t="str">
            <v>INGENIERO AYUDANT II</v>
          </cell>
          <cell r="F69">
            <v>5122</v>
          </cell>
          <cell r="G69">
            <v>403.92</v>
          </cell>
          <cell r="H69">
            <v>0</v>
          </cell>
          <cell r="I69">
            <v>0</v>
          </cell>
          <cell r="J69" t="str">
            <v>Inventariador URA</v>
          </cell>
          <cell r="K69" t="str">
            <v>Dtco-Cam</v>
          </cell>
        </row>
        <row r="70">
          <cell r="B70">
            <v>166587</v>
          </cell>
          <cell r="C70" t="str">
            <v>Salces R. Arnulfo .</v>
          </cell>
          <cell r="D70">
            <v>1513</v>
          </cell>
          <cell r="E70" t="str">
            <v>JEFE VENTAS II</v>
          </cell>
          <cell r="F70">
            <v>2934</v>
          </cell>
          <cell r="G70">
            <v>0</v>
          </cell>
          <cell r="H70">
            <v>1063.71</v>
          </cell>
          <cell r="I70">
            <v>0</v>
          </cell>
          <cell r="J70" t="str">
            <v>Jefe de Zona</v>
          </cell>
          <cell r="K70" t="str">
            <v>Dtco-Cam</v>
          </cell>
        </row>
        <row r="71">
          <cell r="B71">
            <v>104281</v>
          </cell>
          <cell r="C71" t="str">
            <v>Montenegro G. Victor .</v>
          </cell>
          <cell r="D71">
            <v>1507</v>
          </cell>
          <cell r="E71" t="str">
            <v>TECNICO CALIB.TANQUE</v>
          </cell>
          <cell r="F71">
            <v>2224</v>
          </cell>
          <cell r="G71">
            <v>448.8</v>
          </cell>
          <cell r="H71">
            <v>757.18</v>
          </cell>
          <cell r="I71">
            <v>0</v>
          </cell>
          <cell r="J71" t="str">
            <v>Ooperador GLP Camiri</v>
          </cell>
          <cell r="K71" t="str">
            <v>Dtco-Cam</v>
          </cell>
        </row>
        <row r="72">
          <cell r="B72">
            <v>166314</v>
          </cell>
          <cell r="C72" t="str">
            <v>Arancibia M. Juan C.</v>
          </cell>
          <cell r="D72">
            <v>2301</v>
          </cell>
          <cell r="E72" t="str">
            <v>OPERADOR PTA.GAS I</v>
          </cell>
          <cell r="F72">
            <v>1940</v>
          </cell>
          <cell r="G72">
            <v>0</v>
          </cell>
          <cell r="H72">
            <v>549.78</v>
          </cell>
          <cell r="I72">
            <v>0</v>
          </cell>
          <cell r="J72" t="str">
            <v>Operador GLP</v>
          </cell>
          <cell r="K72" t="str">
            <v>Dtco-Cam</v>
          </cell>
        </row>
        <row r="73">
          <cell r="B73">
            <v>165217</v>
          </cell>
          <cell r="C73" t="str">
            <v>Gomez L. Freddy .</v>
          </cell>
          <cell r="D73">
            <v>1513</v>
          </cell>
          <cell r="E73" t="str">
            <v>JEFE VENTAS II</v>
          </cell>
          <cell r="F73">
            <v>2934</v>
          </cell>
          <cell r="G73">
            <v>0</v>
          </cell>
          <cell r="H73">
            <v>1564.8</v>
          </cell>
          <cell r="I73">
            <v>586.79999999999995</v>
          </cell>
          <cell r="J73" t="str">
            <v>Jefe de Zona</v>
          </cell>
          <cell r="K73" t="str">
            <v>Dtco-Psa</v>
          </cell>
        </row>
        <row r="74">
          <cell r="B74">
            <v>71431</v>
          </cell>
          <cell r="C74" t="str">
            <v>Chacon A. German .</v>
          </cell>
          <cell r="D74">
            <v>2563</v>
          </cell>
          <cell r="E74" t="str">
            <v>QUIMICO ESPECIALIZAD</v>
          </cell>
          <cell r="F74">
            <v>3217</v>
          </cell>
          <cell r="G74">
            <v>1608.5</v>
          </cell>
          <cell r="H74">
            <v>0</v>
          </cell>
          <cell r="I74">
            <v>0</v>
          </cell>
          <cell r="J74" t="str">
            <v>Sindicato</v>
          </cell>
          <cell r="K74" t="str">
            <v>Dtco-Sind</v>
          </cell>
        </row>
        <row r="75">
          <cell r="B75">
            <v>87049</v>
          </cell>
          <cell r="C75" t="str">
            <v>Morales V. Fidel .</v>
          </cell>
          <cell r="D75">
            <v>3182</v>
          </cell>
          <cell r="E75" t="str">
            <v>TECNICO ESP.SUP. II</v>
          </cell>
          <cell r="F75">
            <v>3720</v>
          </cell>
          <cell r="G75">
            <v>1636.8</v>
          </cell>
          <cell r="H75">
            <v>0</v>
          </cell>
          <cell r="I75">
            <v>0</v>
          </cell>
          <cell r="J75" t="str">
            <v>Sindicato</v>
          </cell>
          <cell r="K75" t="str">
            <v>Dtco-Sind</v>
          </cell>
        </row>
        <row r="76">
          <cell r="B76">
            <v>138941</v>
          </cell>
          <cell r="C76" t="str">
            <v>Torrico M. Maximo O.</v>
          </cell>
          <cell r="D76">
            <v>2524</v>
          </cell>
          <cell r="E76" t="str">
            <v>JEFE TALLER II</v>
          </cell>
          <cell r="F76">
            <v>2934</v>
          </cell>
          <cell r="G76">
            <v>1056.24</v>
          </cell>
          <cell r="H76">
            <v>0</v>
          </cell>
          <cell r="I76">
            <v>0</v>
          </cell>
          <cell r="J76" t="str">
            <v>Sindicato</v>
          </cell>
          <cell r="K76" t="str">
            <v>Dtco-Sind</v>
          </cell>
        </row>
        <row r="77">
          <cell r="B77">
            <v>57117</v>
          </cell>
          <cell r="C77" t="str">
            <v>Susano C. Fernando .</v>
          </cell>
          <cell r="D77">
            <v>2538</v>
          </cell>
          <cell r="E77" t="str">
            <v>SUPERVISOR INSTRUMEN</v>
          </cell>
          <cell r="F77">
            <v>3071</v>
          </cell>
          <cell r="G77">
            <v>1351.24</v>
          </cell>
          <cell r="H77">
            <v>1731.95</v>
          </cell>
          <cell r="I77">
            <v>0</v>
          </cell>
          <cell r="J77" t="str">
            <v>Sindicato-Glp</v>
          </cell>
          <cell r="K77" t="str">
            <v>Dtco-Sind</v>
          </cell>
        </row>
        <row r="78">
          <cell r="B78">
            <v>167270</v>
          </cell>
          <cell r="C78" t="str">
            <v>Suarez F. Mario .</v>
          </cell>
          <cell r="D78">
            <v>2301</v>
          </cell>
          <cell r="E78" t="str">
            <v>OPERADOR PTA.GAS I</v>
          </cell>
          <cell r="F78">
            <v>1940</v>
          </cell>
          <cell r="G78">
            <v>0</v>
          </cell>
          <cell r="H78">
            <v>630.63</v>
          </cell>
          <cell r="I78">
            <v>0</v>
          </cell>
          <cell r="J78" t="str">
            <v>Operador GLP</v>
          </cell>
          <cell r="K78" t="str">
            <v>Dtco-Snj</v>
          </cell>
        </row>
        <row r="79">
          <cell r="B79">
            <v>167288</v>
          </cell>
          <cell r="C79" t="str">
            <v>Orihuela J. Clovis .</v>
          </cell>
          <cell r="D79">
            <v>2301</v>
          </cell>
          <cell r="E79" t="str">
            <v>OPERADOR PTA.GAS I</v>
          </cell>
          <cell r="F79">
            <v>1940</v>
          </cell>
          <cell r="G79">
            <v>0</v>
          </cell>
          <cell r="H79">
            <v>630.63</v>
          </cell>
          <cell r="I79">
            <v>0</v>
          </cell>
          <cell r="J79" t="str">
            <v>Operador GLP</v>
          </cell>
          <cell r="K79" t="str">
            <v>Dtco-Snj</v>
          </cell>
        </row>
        <row r="80">
          <cell r="B80">
            <v>78865</v>
          </cell>
          <cell r="C80" t="str">
            <v>Aramayo R. Jaime .</v>
          </cell>
          <cell r="D80">
            <v>3182</v>
          </cell>
          <cell r="E80" t="str">
            <v>TECNICO ESP.SUP. II</v>
          </cell>
          <cell r="F80">
            <v>3720</v>
          </cell>
          <cell r="G80">
            <v>660</v>
          </cell>
          <cell r="H80">
            <v>584</v>
          </cell>
          <cell r="I80">
            <v>0</v>
          </cell>
          <cell r="J80" t="str">
            <v>Chofer</v>
          </cell>
          <cell r="K80" t="str">
            <v>Dtcs</v>
          </cell>
        </row>
        <row r="81">
          <cell r="B81">
            <v>165258</v>
          </cell>
          <cell r="C81" t="str">
            <v>Kaliman R. Nico A.</v>
          </cell>
          <cell r="D81">
            <v>5113</v>
          </cell>
          <cell r="E81" t="str">
            <v>ADMINISTRADOR REGION</v>
          </cell>
          <cell r="F81">
            <v>10977</v>
          </cell>
          <cell r="G81">
            <v>0</v>
          </cell>
          <cell r="H81">
            <v>0</v>
          </cell>
          <cell r="I81">
            <v>0</v>
          </cell>
          <cell r="J81" t="str">
            <v>Distrital</v>
          </cell>
          <cell r="K81" t="str">
            <v>Dtcs</v>
          </cell>
        </row>
        <row r="82">
          <cell r="B82">
            <v>166066</v>
          </cell>
          <cell r="C82" t="str">
            <v>Guzman M. Emilio .</v>
          </cell>
          <cell r="D82">
            <v>1108</v>
          </cell>
          <cell r="E82" t="str">
            <v>ENCARGADO ADM. III</v>
          </cell>
          <cell r="F82">
            <v>2558</v>
          </cell>
          <cell r="G82">
            <v>0</v>
          </cell>
          <cell r="H82">
            <v>682.24</v>
          </cell>
          <cell r="I82">
            <v>0</v>
          </cell>
          <cell r="J82" t="str">
            <v>Enc Planta Glp</v>
          </cell>
          <cell r="K82" t="str">
            <v>Dtcs</v>
          </cell>
        </row>
        <row r="83">
          <cell r="B83">
            <v>166041</v>
          </cell>
          <cell r="C83" t="str">
            <v>Romero I. Delma .</v>
          </cell>
          <cell r="D83">
            <v>1118</v>
          </cell>
          <cell r="E83" t="str">
            <v>SECRETARIA EJEC. II</v>
          </cell>
          <cell r="F83">
            <v>2688</v>
          </cell>
          <cell r="G83">
            <v>0</v>
          </cell>
          <cell r="H83">
            <v>784</v>
          </cell>
          <cell r="I83">
            <v>0</v>
          </cell>
          <cell r="J83" t="str">
            <v>Secretaria DTcs</v>
          </cell>
          <cell r="K83" t="str">
            <v>Dtcs</v>
          </cell>
        </row>
        <row r="84">
          <cell r="B84">
            <v>166082</v>
          </cell>
          <cell r="C84" t="str">
            <v>Fuentes J. Francisco .</v>
          </cell>
          <cell r="D84">
            <v>2403</v>
          </cell>
          <cell r="E84" t="str">
            <v>CONTROL VIG. TURNO</v>
          </cell>
          <cell r="F84">
            <v>1940</v>
          </cell>
          <cell r="G84">
            <v>145.19999999999999</v>
          </cell>
          <cell r="H84">
            <v>556.16</v>
          </cell>
          <cell r="I84">
            <v>0</v>
          </cell>
          <cell r="J84" t="str">
            <v>Seg y vigilancia</v>
          </cell>
          <cell r="K84" t="str">
            <v>Dtcs</v>
          </cell>
        </row>
        <row r="85">
          <cell r="B85">
            <v>166124</v>
          </cell>
          <cell r="C85" t="str">
            <v>Loayza S. Ruth .</v>
          </cell>
          <cell r="D85">
            <v>1119</v>
          </cell>
          <cell r="E85" t="str">
            <v>ENCARGADO ARCH.SEC.G</v>
          </cell>
          <cell r="F85">
            <v>3071</v>
          </cell>
          <cell r="G85">
            <v>0</v>
          </cell>
          <cell r="H85">
            <v>639.75</v>
          </cell>
          <cell r="I85">
            <v>0</v>
          </cell>
          <cell r="J85" t="str">
            <v>Jefe de Zona</v>
          </cell>
          <cell r="K85" t="str">
            <v>Dtcs-Mgd-Glp</v>
          </cell>
        </row>
        <row r="86">
          <cell r="B86">
            <v>166132</v>
          </cell>
          <cell r="C86" t="str">
            <v>Aramayo C. Jose M.</v>
          </cell>
          <cell r="D86">
            <v>2301</v>
          </cell>
          <cell r="E86" t="str">
            <v>OPERADOR PTA.GAS I</v>
          </cell>
          <cell r="F86">
            <v>1940</v>
          </cell>
          <cell r="G86">
            <v>0</v>
          </cell>
          <cell r="H86">
            <v>388.08</v>
          </cell>
          <cell r="I86">
            <v>0</v>
          </cell>
          <cell r="J86" t="str">
            <v>Operador GLP</v>
          </cell>
          <cell r="K86" t="str">
            <v>Dtcs-Mgd-Glp</v>
          </cell>
        </row>
        <row r="87">
          <cell r="B87">
            <v>165266</v>
          </cell>
          <cell r="C87" t="str">
            <v>Kirigin A. Cosme V.</v>
          </cell>
          <cell r="D87">
            <v>6070</v>
          </cell>
          <cell r="E87" t="str">
            <v>INGENIERO DEP. I</v>
          </cell>
          <cell r="F87">
            <v>7307</v>
          </cell>
          <cell r="G87">
            <v>0</v>
          </cell>
          <cell r="H87">
            <v>0</v>
          </cell>
          <cell r="I87">
            <v>0</v>
          </cell>
          <cell r="J87" t="str">
            <v>Jefe de Zona</v>
          </cell>
          <cell r="K87" t="str">
            <v>Dtcs-Pts-Vtas</v>
          </cell>
        </row>
        <row r="88">
          <cell r="B88">
            <v>166908</v>
          </cell>
          <cell r="C88" t="str">
            <v>Rea S. Omar .</v>
          </cell>
          <cell r="D88">
            <v>1109</v>
          </cell>
          <cell r="E88" t="str">
            <v>COORDINADOR ADM.</v>
          </cell>
          <cell r="F88">
            <v>2934</v>
          </cell>
          <cell r="G88">
            <v>0</v>
          </cell>
          <cell r="H88">
            <v>684.6</v>
          </cell>
          <cell r="I88">
            <v>0</v>
          </cell>
          <cell r="J88" t="str">
            <v>Jefe de Zona</v>
          </cell>
          <cell r="K88" t="str">
            <v>Dtcs-Tbo-Glp</v>
          </cell>
        </row>
        <row r="89">
          <cell r="B89">
            <v>166116</v>
          </cell>
          <cell r="C89" t="str">
            <v>Duran P. Leonidas .</v>
          </cell>
          <cell r="D89">
            <v>1309</v>
          </cell>
          <cell r="E89" t="str">
            <v>RADIOTELEGRAFISTA I</v>
          </cell>
          <cell r="F89">
            <v>2439</v>
          </cell>
          <cell r="G89">
            <v>0</v>
          </cell>
          <cell r="H89">
            <v>569.24</v>
          </cell>
          <cell r="I89">
            <v>0</v>
          </cell>
          <cell r="J89" t="str">
            <v>Operador GLP</v>
          </cell>
          <cell r="K89" t="str">
            <v>Dtcs-Tbo-Glp</v>
          </cell>
        </row>
        <row r="90">
          <cell r="B90">
            <v>166165</v>
          </cell>
          <cell r="C90" t="str">
            <v>Gonzales R. Marco A.</v>
          </cell>
          <cell r="D90">
            <v>2303</v>
          </cell>
          <cell r="E90" t="str">
            <v>SUPERVISOR PTA GAS</v>
          </cell>
          <cell r="F90">
            <v>2558</v>
          </cell>
          <cell r="G90">
            <v>0</v>
          </cell>
          <cell r="H90">
            <v>639.6</v>
          </cell>
          <cell r="I90">
            <v>0</v>
          </cell>
          <cell r="J90" t="str">
            <v>Jefe de Zona</v>
          </cell>
          <cell r="K90" t="str">
            <v>Dtcs-Tza-Glp</v>
          </cell>
        </row>
        <row r="91">
          <cell r="B91">
            <v>167106</v>
          </cell>
          <cell r="C91" t="str">
            <v>Aleman V. Rodolfo .</v>
          </cell>
          <cell r="D91">
            <v>2301</v>
          </cell>
          <cell r="E91" t="str">
            <v>OPERADOR PTA.GAS I</v>
          </cell>
          <cell r="F91">
            <v>1940</v>
          </cell>
          <cell r="G91">
            <v>0</v>
          </cell>
          <cell r="H91">
            <v>452.76</v>
          </cell>
          <cell r="I91">
            <v>0</v>
          </cell>
          <cell r="J91" t="str">
            <v>Operador GLP</v>
          </cell>
          <cell r="K91" t="str">
            <v>Dtcs-Tza-Glp</v>
          </cell>
        </row>
        <row r="92">
          <cell r="B92">
            <v>166140</v>
          </cell>
          <cell r="C92" t="str">
            <v>Perez M. Froilan .</v>
          </cell>
          <cell r="D92">
            <v>1302</v>
          </cell>
          <cell r="E92" t="str">
            <v>OPERADOR EQ.PES. I</v>
          </cell>
          <cell r="F92">
            <v>2127</v>
          </cell>
          <cell r="G92">
            <v>0</v>
          </cell>
          <cell r="H92">
            <v>443.25</v>
          </cell>
          <cell r="I92">
            <v>0</v>
          </cell>
          <cell r="J92" t="str">
            <v>Jefe de Zona</v>
          </cell>
          <cell r="K92" t="str">
            <v>Dtcs-Uyu-Glp</v>
          </cell>
        </row>
        <row r="93">
          <cell r="B93">
            <v>166157</v>
          </cell>
          <cell r="C93" t="str">
            <v>Cazorla B. Henrry .</v>
          </cell>
          <cell r="D93">
            <v>2303</v>
          </cell>
          <cell r="E93" t="str">
            <v>SUPERVISOR PTA GAS</v>
          </cell>
          <cell r="F93">
            <v>2558</v>
          </cell>
          <cell r="G93">
            <v>0</v>
          </cell>
          <cell r="H93">
            <v>810.16</v>
          </cell>
          <cell r="I93">
            <v>0</v>
          </cell>
          <cell r="J93" t="str">
            <v>Operador GLP</v>
          </cell>
          <cell r="K93" t="str">
            <v>Dtcs-Uyu-Glp</v>
          </cell>
        </row>
        <row r="94">
          <cell r="B94">
            <v>16501</v>
          </cell>
          <cell r="C94" t="str">
            <v>Pacello A. Mario .</v>
          </cell>
          <cell r="D94">
            <v>5113</v>
          </cell>
          <cell r="E94" t="str">
            <v>ADMINISTRADOR REGION</v>
          </cell>
          <cell r="F94">
            <v>10977</v>
          </cell>
          <cell r="G94">
            <v>343.2</v>
          </cell>
          <cell r="H94">
            <v>0</v>
          </cell>
          <cell r="I94">
            <v>0</v>
          </cell>
          <cell r="J94" t="str">
            <v>Distrital</v>
          </cell>
          <cell r="K94" t="str">
            <v>Dtct</v>
          </cell>
        </row>
        <row r="95">
          <cell r="B95">
            <v>103226</v>
          </cell>
          <cell r="C95" t="str">
            <v>Maranon E. Victor H.</v>
          </cell>
          <cell r="D95">
            <v>1511</v>
          </cell>
          <cell r="E95" t="str">
            <v>TECNICO ESP.COM.</v>
          </cell>
          <cell r="F95">
            <v>3175</v>
          </cell>
          <cell r="G95">
            <v>448.8</v>
          </cell>
          <cell r="H95">
            <v>1510</v>
          </cell>
          <cell r="I95">
            <v>0</v>
          </cell>
          <cell r="J95" t="str">
            <v>Enc Planta Glp</v>
          </cell>
          <cell r="K95" t="str">
            <v>Dtct</v>
          </cell>
        </row>
        <row r="96">
          <cell r="B96">
            <v>57588</v>
          </cell>
          <cell r="C96" t="str">
            <v>Portal . Placido C.</v>
          </cell>
          <cell r="D96">
            <v>2114</v>
          </cell>
          <cell r="E96" t="str">
            <v>OPERADOR DET.GAS III</v>
          </cell>
          <cell r="F96">
            <v>2558</v>
          </cell>
          <cell r="G96">
            <v>237.6</v>
          </cell>
          <cell r="H96">
            <v>699</v>
          </cell>
          <cell r="I96">
            <v>0</v>
          </cell>
          <cell r="J96" t="str">
            <v>Operador GLP</v>
          </cell>
          <cell r="K96" t="str">
            <v>Dtct</v>
          </cell>
        </row>
        <row r="97">
          <cell r="B97">
            <v>59915</v>
          </cell>
          <cell r="C97" t="str">
            <v>Rojas V. Waldo J.</v>
          </cell>
          <cell r="D97">
            <v>2526</v>
          </cell>
          <cell r="E97" t="str">
            <v>MECANICO II</v>
          </cell>
          <cell r="F97">
            <v>2034</v>
          </cell>
          <cell r="G97">
            <v>448.8</v>
          </cell>
          <cell r="H97">
            <v>1075.8800000000001</v>
          </cell>
          <cell r="I97">
            <v>0</v>
          </cell>
          <cell r="J97" t="str">
            <v>Seg y vigilancia</v>
          </cell>
          <cell r="K97" t="str">
            <v>Dtct</v>
          </cell>
        </row>
        <row r="98">
          <cell r="B98">
            <v>95232</v>
          </cell>
          <cell r="C98" t="str">
            <v>Molina L. Juan De Dios .</v>
          </cell>
          <cell r="D98">
            <v>1520</v>
          </cell>
          <cell r="E98" t="str">
            <v>SUPERVISOR COMERCIAL</v>
          </cell>
          <cell r="F98">
            <v>2558</v>
          </cell>
          <cell r="G98">
            <v>343.2</v>
          </cell>
          <cell r="H98">
            <v>773.76</v>
          </cell>
          <cell r="I98">
            <v>0</v>
          </cell>
          <cell r="J98" t="str">
            <v>Operador GLP</v>
          </cell>
          <cell r="K98" t="str">
            <v>Dtct</v>
          </cell>
        </row>
        <row r="99">
          <cell r="B99">
            <v>99598</v>
          </cell>
          <cell r="C99" t="str">
            <v>Flores C. Carlos J.</v>
          </cell>
          <cell r="D99">
            <v>1511</v>
          </cell>
          <cell r="E99" t="str">
            <v>TECNICO ESP.COM.</v>
          </cell>
          <cell r="F99">
            <v>3175</v>
          </cell>
          <cell r="G99">
            <v>554.4</v>
          </cell>
          <cell r="H99">
            <v>1243.2</v>
          </cell>
          <cell r="I99">
            <v>0</v>
          </cell>
          <cell r="J99" t="str">
            <v>Operador GLP</v>
          </cell>
          <cell r="K99" t="str">
            <v>Dtct</v>
          </cell>
        </row>
        <row r="100">
          <cell r="B100">
            <v>139204</v>
          </cell>
          <cell r="C100" t="str">
            <v>Molina C. Jose A.</v>
          </cell>
          <cell r="D100">
            <v>1107</v>
          </cell>
          <cell r="E100" t="str">
            <v>ENCARGADO ADM. II</v>
          </cell>
          <cell r="F100">
            <v>2333</v>
          </cell>
          <cell r="G100">
            <v>343.2</v>
          </cell>
          <cell r="H100">
            <v>713.6</v>
          </cell>
          <cell r="I100">
            <v>0</v>
          </cell>
          <cell r="J100" t="str">
            <v>Chofer</v>
          </cell>
          <cell r="K100" t="str">
            <v>Dtct</v>
          </cell>
        </row>
        <row r="101">
          <cell r="B101">
            <v>159731</v>
          </cell>
          <cell r="C101" t="str">
            <v>Baldiviezo Y. Antonio .</v>
          </cell>
          <cell r="D101">
            <v>2301</v>
          </cell>
          <cell r="E101" t="str">
            <v>OPERADOR PTA.GAS I</v>
          </cell>
          <cell r="F101">
            <v>1940</v>
          </cell>
          <cell r="G101">
            <v>66</v>
          </cell>
          <cell r="H101">
            <v>535.04</v>
          </cell>
          <cell r="I101">
            <v>0</v>
          </cell>
          <cell r="J101" t="str">
            <v>Operador GLP</v>
          </cell>
          <cell r="K101" t="str">
            <v>Dtct</v>
          </cell>
        </row>
        <row r="102">
          <cell r="B102">
            <v>165142</v>
          </cell>
          <cell r="C102" t="str">
            <v>Ichazo M. Katya .</v>
          </cell>
          <cell r="D102">
            <v>1119</v>
          </cell>
          <cell r="E102" t="str">
            <v>ENCARGADO ARCH.SEC.G</v>
          </cell>
          <cell r="F102">
            <v>3071</v>
          </cell>
          <cell r="G102">
            <v>0</v>
          </cell>
          <cell r="H102">
            <v>921.24</v>
          </cell>
          <cell r="I102">
            <v>0</v>
          </cell>
          <cell r="J102" t="str">
            <v>Secretaria</v>
          </cell>
          <cell r="K102" t="str">
            <v>Dtct</v>
          </cell>
        </row>
        <row r="103">
          <cell r="B103">
            <v>165183</v>
          </cell>
          <cell r="C103" t="str">
            <v>Gareca H. Guido .</v>
          </cell>
          <cell r="D103">
            <v>2302</v>
          </cell>
          <cell r="E103" t="str">
            <v>OPERADOR PTA GAS II</v>
          </cell>
          <cell r="F103">
            <v>2127</v>
          </cell>
          <cell r="G103">
            <v>660</v>
          </cell>
          <cell r="H103">
            <v>882.74</v>
          </cell>
          <cell r="I103">
            <v>0</v>
          </cell>
          <cell r="J103" t="str">
            <v>Chofer</v>
          </cell>
          <cell r="K103" t="str">
            <v>Dtct</v>
          </cell>
        </row>
        <row r="104">
          <cell r="B104">
            <v>165209</v>
          </cell>
          <cell r="C104" t="str">
            <v>Burgos D. Mario E.</v>
          </cell>
          <cell r="D104">
            <v>1107</v>
          </cell>
          <cell r="E104" t="str">
            <v>ENCARGADO ADM. II</v>
          </cell>
          <cell r="F104">
            <v>2333</v>
          </cell>
          <cell r="G104">
            <v>0</v>
          </cell>
          <cell r="H104">
            <v>622.08000000000004</v>
          </cell>
          <cell r="I104">
            <v>0</v>
          </cell>
          <cell r="J104" t="str">
            <v>Operador GLP</v>
          </cell>
          <cell r="K104" t="str">
            <v>Dtct</v>
          </cell>
        </row>
        <row r="105">
          <cell r="B105">
            <v>165696</v>
          </cell>
          <cell r="C105" t="str">
            <v>Espana G. Raul .</v>
          </cell>
          <cell r="D105">
            <v>2531</v>
          </cell>
          <cell r="E105" t="str">
            <v>MECANICO SUPERVISOR</v>
          </cell>
          <cell r="F105">
            <v>2801</v>
          </cell>
          <cell r="G105">
            <v>0</v>
          </cell>
          <cell r="H105">
            <v>746.88</v>
          </cell>
          <cell r="I105">
            <v>0</v>
          </cell>
          <cell r="J105" t="str">
            <v>Operador GLP</v>
          </cell>
          <cell r="K105" t="str">
            <v>Dtct</v>
          </cell>
        </row>
        <row r="106">
          <cell r="B106">
            <v>165698</v>
          </cell>
          <cell r="C106" t="str">
            <v>Yucra M. Freddy .</v>
          </cell>
          <cell r="D106">
            <v>1106</v>
          </cell>
          <cell r="E106" t="str">
            <v>ENCARGADO ADM. I</v>
          </cell>
          <cell r="F106">
            <v>2034</v>
          </cell>
          <cell r="G106">
            <v>0</v>
          </cell>
          <cell r="H106">
            <v>542.4</v>
          </cell>
          <cell r="I106">
            <v>0</v>
          </cell>
          <cell r="J106" t="str">
            <v>Operador GLP</v>
          </cell>
          <cell r="K106" t="str">
            <v>Dtct</v>
          </cell>
        </row>
        <row r="107">
          <cell r="B107">
            <v>165720</v>
          </cell>
          <cell r="C107" t="str">
            <v>Mendoza A. Jaime .</v>
          </cell>
          <cell r="D107">
            <v>1106</v>
          </cell>
          <cell r="E107" t="str">
            <v>ENCARGADO ADM. I</v>
          </cell>
          <cell r="F107">
            <v>2034</v>
          </cell>
          <cell r="G107">
            <v>0</v>
          </cell>
          <cell r="H107">
            <v>542.4</v>
          </cell>
          <cell r="I107">
            <v>0</v>
          </cell>
          <cell r="J107" t="str">
            <v>Operador GLP</v>
          </cell>
          <cell r="K107" t="str">
            <v>Dtct</v>
          </cell>
        </row>
        <row r="108">
          <cell r="B108">
            <v>166588</v>
          </cell>
          <cell r="C108" t="str">
            <v>Colquechambi M. Ramiro .</v>
          </cell>
          <cell r="D108">
            <v>1412</v>
          </cell>
          <cell r="E108" t="str">
            <v>INVENTARIADOR II</v>
          </cell>
          <cell r="F108">
            <v>2127</v>
          </cell>
          <cell r="G108">
            <v>343.2</v>
          </cell>
          <cell r="H108">
            <v>658.88</v>
          </cell>
          <cell r="I108">
            <v>0</v>
          </cell>
          <cell r="J108" t="str">
            <v>Operador GLP</v>
          </cell>
          <cell r="K108" t="str">
            <v>Dtct</v>
          </cell>
        </row>
        <row r="109">
          <cell r="B109">
            <v>113985</v>
          </cell>
          <cell r="C109" t="str">
            <v>Mealla B. Antonio .</v>
          </cell>
          <cell r="D109">
            <v>1323</v>
          </cell>
          <cell r="E109" t="str">
            <v>OPERADOR EQ.PES. II</v>
          </cell>
          <cell r="F109">
            <v>2333</v>
          </cell>
          <cell r="G109">
            <v>448.8</v>
          </cell>
          <cell r="H109">
            <v>718.58</v>
          </cell>
          <cell r="I109">
            <v>466.6</v>
          </cell>
          <cell r="J109" t="str">
            <v>Operador GLP</v>
          </cell>
          <cell r="K109" t="str">
            <v>Dtct-Bmo</v>
          </cell>
        </row>
        <row r="110">
          <cell r="B110">
            <v>165746</v>
          </cell>
          <cell r="C110" t="str">
            <v>Nieves G. Carlos E.</v>
          </cell>
          <cell r="D110">
            <v>3181</v>
          </cell>
          <cell r="E110" t="str">
            <v>TECNICO ESP.SUP. I</v>
          </cell>
          <cell r="F110">
            <v>3373</v>
          </cell>
          <cell r="G110">
            <v>0</v>
          </cell>
          <cell r="H110">
            <v>1180.6199999999999</v>
          </cell>
          <cell r="I110">
            <v>674.6</v>
          </cell>
          <cell r="J110" t="str">
            <v>Jefe de Zona</v>
          </cell>
          <cell r="K110" t="str">
            <v>Dtct-Bmo</v>
          </cell>
        </row>
        <row r="111">
          <cell r="B111">
            <v>150342</v>
          </cell>
          <cell r="C111" t="str">
            <v>Tejerina T. Miguel .</v>
          </cell>
          <cell r="D111">
            <v>1507</v>
          </cell>
          <cell r="E111" t="str">
            <v>TECNICO CALIB.TANQUE</v>
          </cell>
          <cell r="F111">
            <v>2224</v>
          </cell>
          <cell r="G111">
            <v>343.2</v>
          </cell>
          <cell r="H111">
            <v>898.38</v>
          </cell>
          <cell r="I111">
            <v>0</v>
          </cell>
          <cell r="J111" t="str">
            <v>Enc Planta Glp</v>
          </cell>
          <cell r="K111" t="str">
            <v>Dtct-Vill</v>
          </cell>
        </row>
        <row r="112">
          <cell r="B112">
            <v>165191</v>
          </cell>
          <cell r="C112" t="str">
            <v>Romero T. Epifania .</v>
          </cell>
          <cell r="D112">
            <v>1513</v>
          </cell>
          <cell r="E112" t="str">
            <v>JEFE VENTAS II</v>
          </cell>
          <cell r="F112">
            <v>2934</v>
          </cell>
          <cell r="G112">
            <v>343.2</v>
          </cell>
          <cell r="H112">
            <v>1147.02</v>
          </cell>
          <cell r="I112">
            <v>0</v>
          </cell>
          <cell r="J112" t="str">
            <v>Jefe de Zona</v>
          </cell>
          <cell r="K112" t="str">
            <v>Dtct-Vill</v>
          </cell>
        </row>
        <row r="113">
          <cell r="B113">
            <v>165712</v>
          </cell>
          <cell r="C113" t="str">
            <v>Lopez T. Tito .</v>
          </cell>
          <cell r="D113">
            <v>1520</v>
          </cell>
          <cell r="E113" t="str">
            <v>SUPERVISOR COMERCIAL</v>
          </cell>
          <cell r="F113">
            <v>2558</v>
          </cell>
          <cell r="G113">
            <v>0</v>
          </cell>
          <cell r="H113">
            <v>895.44</v>
          </cell>
          <cell r="I113">
            <v>0</v>
          </cell>
          <cell r="J113" t="str">
            <v>Operador GLP</v>
          </cell>
          <cell r="K113" t="str">
            <v>Dtct-Vill</v>
          </cell>
        </row>
        <row r="114">
          <cell r="B114">
            <v>165738</v>
          </cell>
          <cell r="C114" t="str">
            <v>Argote P. Francisco .</v>
          </cell>
          <cell r="D114">
            <v>2526</v>
          </cell>
          <cell r="E114" t="str">
            <v>MECANICO II</v>
          </cell>
          <cell r="F114">
            <v>2034</v>
          </cell>
          <cell r="G114">
            <v>343.2</v>
          </cell>
          <cell r="H114">
            <v>633.6</v>
          </cell>
          <cell r="I114">
            <v>0</v>
          </cell>
          <cell r="J114" t="str">
            <v>Cajero</v>
          </cell>
          <cell r="K114" t="str">
            <v>Dtct-Vill</v>
          </cell>
        </row>
        <row r="115">
          <cell r="B115">
            <v>166595</v>
          </cell>
          <cell r="C115" t="str">
            <v>Munoz Z. Jorge R.</v>
          </cell>
          <cell r="D115">
            <v>1323</v>
          </cell>
          <cell r="E115" t="str">
            <v>OPERADOR EQ.PES. II</v>
          </cell>
          <cell r="F115">
            <v>2333</v>
          </cell>
          <cell r="G115">
            <v>0</v>
          </cell>
          <cell r="H115">
            <v>952.56</v>
          </cell>
          <cell r="I115">
            <v>0</v>
          </cell>
          <cell r="J115" t="str">
            <v>Operador GLP</v>
          </cell>
          <cell r="K115" t="str">
            <v>Dtct-Vill</v>
          </cell>
        </row>
        <row r="116">
          <cell r="B116">
            <v>165795</v>
          </cell>
          <cell r="C116" t="str">
            <v>Mercado R. Bernardo .</v>
          </cell>
          <cell r="D116">
            <v>1513</v>
          </cell>
          <cell r="E116" t="str">
            <v>JEFE VENTAS II</v>
          </cell>
          <cell r="F116">
            <v>2934</v>
          </cell>
          <cell r="G116">
            <v>0</v>
          </cell>
          <cell r="H116">
            <v>1198.05</v>
          </cell>
          <cell r="I116">
            <v>586.79999999999995</v>
          </cell>
          <cell r="J116" t="str">
            <v>Jefe de Zona</v>
          </cell>
          <cell r="K116" t="str">
            <v>Dtct-Vzn</v>
          </cell>
        </row>
        <row r="117">
          <cell r="B117">
            <v>165803</v>
          </cell>
          <cell r="C117" t="str">
            <v>Quiroga V. Hernan .</v>
          </cell>
          <cell r="D117">
            <v>1323</v>
          </cell>
          <cell r="E117" t="str">
            <v>OPERADOR EQ.PES. II</v>
          </cell>
          <cell r="F117">
            <v>2333</v>
          </cell>
          <cell r="G117">
            <v>0</v>
          </cell>
          <cell r="H117">
            <v>233.28</v>
          </cell>
          <cell r="I117">
            <v>466.6</v>
          </cell>
          <cell r="J117" t="str">
            <v>Operador GLP</v>
          </cell>
          <cell r="K117" t="str">
            <v>Dtct-Vzn</v>
          </cell>
        </row>
        <row r="118">
          <cell r="B118">
            <v>156779</v>
          </cell>
          <cell r="C118" t="str">
            <v>Benavides P. Juan G.</v>
          </cell>
          <cell r="D118">
            <v>1518</v>
          </cell>
          <cell r="E118" t="str">
            <v>ANALISTA EST.COM. I</v>
          </cell>
          <cell r="F118">
            <v>2688</v>
          </cell>
          <cell r="G118">
            <v>0</v>
          </cell>
          <cell r="H118">
            <v>1008</v>
          </cell>
          <cell r="I118">
            <v>537.6</v>
          </cell>
          <cell r="J118" t="str">
            <v>Cajero</v>
          </cell>
          <cell r="K118" t="str">
            <v>Dtct-Yac</v>
          </cell>
        </row>
        <row r="119">
          <cell r="B119">
            <v>165761</v>
          </cell>
          <cell r="C119" t="str">
            <v>Tejerina J. Francisco .</v>
          </cell>
          <cell r="D119">
            <v>1511</v>
          </cell>
          <cell r="E119" t="str">
            <v>TECNICO ESP.COM.</v>
          </cell>
          <cell r="F119">
            <v>3175</v>
          </cell>
          <cell r="G119">
            <v>0</v>
          </cell>
          <cell r="H119">
            <v>1534.68</v>
          </cell>
          <cell r="I119">
            <v>635</v>
          </cell>
          <cell r="J119" t="str">
            <v>Jefe de Zona</v>
          </cell>
          <cell r="K119" t="str">
            <v>Dtct-Yac</v>
          </cell>
        </row>
        <row r="120">
          <cell r="B120">
            <v>164079</v>
          </cell>
          <cell r="C120" t="str">
            <v>Lopez C. Eddy M.</v>
          </cell>
          <cell r="D120">
            <v>2301</v>
          </cell>
          <cell r="E120" t="str">
            <v>OPERADOR PTA.GAS I</v>
          </cell>
          <cell r="F120">
            <v>1940</v>
          </cell>
          <cell r="G120">
            <v>66</v>
          </cell>
          <cell r="H120">
            <v>1170.4000000000001</v>
          </cell>
          <cell r="I120">
            <v>0</v>
          </cell>
          <cell r="J120" t="str">
            <v>Adm Of GLP</v>
          </cell>
          <cell r="K120" t="str">
            <v>Dtcx</v>
          </cell>
        </row>
        <row r="121">
          <cell r="B121">
            <v>98566</v>
          </cell>
          <cell r="C121" t="str">
            <v>Nina R. Adolfo .</v>
          </cell>
          <cell r="D121">
            <v>1508</v>
          </cell>
          <cell r="E121" t="str">
            <v>JEFE PLTA.ENV.O GLP</v>
          </cell>
          <cell r="F121">
            <v>2439</v>
          </cell>
          <cell r="G121">
            <v>448.8</v>
          </cell>
          <cell r="H121">
            <v>192.56</v>
          </cell>
          <cell r="I121">
            <v>0</v>
          </cell>
          <cell r="J121" t="str">
            <v>Chofer</v>
          </cell>
          <cell r="K121" t="str">
            <v>Dtcx</v>
          </cell>
        </row>
        <row r="122">
          <cell r="B122">
            <v>166033</v>
          </cell>
          <cell r="C122" t="str">
            <v>Burgoa H. Teodoro C.</v>
          </cell>
          <cell r="D122">
            <v>6051</v>
          </cell>
          <cell r="E122" t="str">
            <v>INGENIERO ENCARG. I</v>
          </cell>
          <cell r="F122">
            <v>6105</v>
          </cell>
          <cell r="G122">
            <v>0</v>
          </cell>
          <cell r="H122">
            <v>0</v>
          </cell>
          <cell r="I122">
            <v>0</v>
          </cell>
          <cell r="J122" t="str">
            <v>Estadísticas</v>
          </cell>
          <cell r="K122" t="str">
            <v>Dtcx</v>
          </cell>
        </row>
        <row r="123">
          <cell r="B123">
            <v>93500</v>
          </cell>
          <cell r="C123" t="str">
            <v>Mamani Q. Pedro A.</v>
          </cell>
          <cell r="D123">
            <v>2108</v>
          </cell>
          <cell r="E123" t="str">
            <v>ENCARGADO ARCH.TEC.</v>
          </cell>
          <cell r="F123">
            <v>2801</v>
          </cell>
          <cell r="G123">
            <v>554.4</v>
          </cell>
          <cell r="H123">
            <v>1677.6</v>
          </cell>
          <cell r="I123">
            <v>0</v>
          </cell>
          <cell r="J123" t="str">
            <v>Mecánico planta Glp</v>
          </cell>
          <cell r="K123" t="str">
            <v>Dtcx</v>
          </cell>
        </row>
        <row r="124">
          <cell r="B124">
            <v>132771</v>
          </cell>
          <cell r="C124" t="str">
            <v>Zelaya C. Carlos .</v>
          </cell>
          <cell r="D124">
            <v>2531</v>
          </cell>
          <cell r="E124" t="str">
            <v>MECANICO SUPERVISOR</v>
          </cell>
          <cell r="F124">
            <v>2801</v>
          </cell>
          <cell r="G124">
            <v>448.8</v>
          </cell>
          <cell r="H124">
            <v>1624.8</v>
          </cell>
          <cell r="I124">
            <v>0</v>
          </cell>
          <cell r="J124" t="str">
            <v>Mecánico planta Glp</v>
          </cell>
          <cell r="K124" t="str">
            <v>Dtcx</v>
          </cell>
        </row>
        <row r="125">
          <cell r="B125">
            <v>154047</v>
          </cell>
          <cell r="C125" t="str">
            <v>Aramayo C. Abdul H.</v>
          </cell>
          <cell r="D125">
            <v>1119</v>
          </cell>
          <cell r="E125" t="str">
            <v>ENCARGADO ARCH.SEC.G</v>
          </cell>
          <cell r="F125">
            <v>3071</v>
          </cell>
          <cell r="G125">
            <v>237.6</v>
          </cell>
          <cell r="H125">
            <v>1654.2</v>
          </cell>
          <cell r="I125">
            <v>0</v>
          </cell>
          <cell r="J125" t="str">
            <v>Mensajero</v>
          </cell>
          <cell r="K125" t="str">
            <v>Dtcx</v>
          </cell>
        </row>
        <row r="126">
          <cell r="B126">
            <v>112284</v>
          </cell>
          <cell r="C126" t="str">
            <v>Gil P. Juan I.</v>
          </cell>
          <cell r="D126">
            <v>2407</v>
          </cell>
          <cell r="E126" t="str">
            <v>TECNICO SEG.IND. I</v>
          </cell>
          <cell r="F126">
            <v>2333</v>
          </cell>
          <cell r="G126">
            <v>448.8</v>
          </cell>
          <cell r="H126">
            <v>1506.7</v>
          </cell>
          <cell r="I126">
            <v>0</v>
          </cell>
          <cell r="J126" t="str">
            <v>Operador GLP</v>
          </cell>
          <cell r="K126" t="str">
            <v>Dtcx</v>
          </cell>
        </row>
        <row r="127">
          <cell r="B127">
            <v>150227</v>
          </cell>
          <cell r="C127" t="str">
            <v>Carrasco P. Enrique .</v>
          </cell>
          <cell r="D127">
            <v>2539</v>
          </cell>
          <cell r="E127" t="str">
            <v>SUPERVISOR LABORATOR</v>
          </cell>
          <cell r="F127">
            <v>3071</v>
          </cell>
          <cell r="G127">
            <v>343.2</v>
          </cell>
          <cell r="H127">
            <v>1707</v>
          </cell>
          <cell r="I127">
            <v>0</v>
          </cell>
          <cell r="J127" t="str">
            <v>Operador GLP</v>
          </cell>
          <cell r="K127" t="str">
            <v>Dtcx</v>
          </cell>
        </row>
        <row r="128">
          <cell r="B128">
            <v>154500</v>
          </cell>
          <cell r="C128" t="str">
            <v>Yucra O. Crispin .</v>
          </cell>
          <cell r="D128">
            <v>1506</v>
          </cell>
          <cell r="E128" t="str">
            <v>ENCARGADO ENV.O GLP</v>
          </cell>
          <cell r="F128">
            <v>2127</v>
          </cell>
          <cell r="G128">
            <v>237.6</v>
          </cell>
          <cell r="H128">
            <v>1803.12</v>
          </cell>
          <cell r="I128">
            <v>0</v>
          </cell>
          <cell r="J128" t="str">
            <v>Operador GLP</v>
          </cell>
          <cell r="K128" t="str">
            <v>Dtcx</v>
          </cell>
        </row>
        <row r="129">
          <cell r="B129">
            <v>164335</v>
          </cell>
          <cell r="C129" t="str">
            <v>Loayza L. Felix .</v>
          </cell>
          <cell r="D129">
            <v>2301</v>
          </cell>
          <cell r="E129" t="str">
            <v>OPERADOR PTA.GAS I</v>
          </cell>
          <cell r="F129">
            <v>1940</v>
          </cell>
          <cell r="G129">
            <v>66</v>
          </cell>
          <cell r="H129">
            <v>1086.8</v>
          </cell>
          <cell r="I129">
            <v>0</v>
          </cell>
          <cell r="J129" t="str">
            <v>Operador GLP</v>
          </cell>
          <cell r="K129" t="str">
            <v>Dtcx</v>
          </cell>
        </row>
        <row r="130">
          <cell r="B130">
            <v>167544</v>
          </cell>
          <cell r="C130" t="str">
            <v>Nina S. Ponciano</v>
          </cell>
          <cell r="D130">
            <v>2301</v>
          </cell>
          <cell r="E130" t="str">
            <v>OPERADOR PTA.GAS I</v>
          </cell>
          <cell r="F130">
            <v>1940</v>
          </cell>
          <cell r="G130">
            <v>0</v>
          </cell>
          <cell r="H130">
            <v>1083.29</v>
          </cell>
          <cell r="I130">
            <v>0</v>
          </cell>
          <cell r="J130" t="str">
            <v>Operador GLP</v>
          </cell>
          <cell r="K130" t="str">
            <v>Dtcx</v>
          </cell>
        </row>
        <row r="131">
          <cell r="B131">
            <v>167551</v>
          </cell>
          <cell r="C131" t="str">
            <v>Loza. Ruperto.</v>
          </cell>
          <cell r="D131">
            <v>1317</v>
          </cell>
          <cell r="E131" t="str">
            <v>OPERADOR EQ.PES. III</v>
          </cell>
          <cell r="F131">
            <v>2558</v>
          </cell>
          <cell r="G131">
            <v>0</v>
          </cell>
          <cell r="H131">
            <v>213.2</v>
          </cell>
          <cell r="I131">
            <v>0</v>
          </cell>
          <cell r="J131" t="str">
            <v>Operador GLP</v>
          </cell>
          <cell r="K131" t="str">
            <v>Dtcx</v>
          </cell>
        </row>
        <row r="132">
          <cell r="B132">
            <v>167577</v>
          </cell>
          <cell r="C132" t="str">
            <v>Alvarez. José.</v>
          </cell>
          <cell r="D132">
            <v>2301</v>
          </cell>
          <cell r="E132" t="str">
            <v>OPERADOR PTA.GAS I</v>
          </cell>
          <cell r="F132">
            <v>1940</v>
          </cell>
          <cell r="G132">
            <v>0</v>
          </cell>
          <cell r="H132">
            <v>242.55</v>
          </cell>
          <cell r="I132">
            <v>0</v>
          </cell>
          <cell r="J132" t="str">
            <v>Operador GLP</v>
          </cell>
          <cell r="K132" t="str">
            <v>Dtcx</v>
          </cell>
        </row>
        <row r="133">
          <cell r="B133">
            <v>167627</v>
          </cell>
          <cell r="C133" t="str">
            <v>Mancilla. Javier</v>
          </cell>
          <cell r="D133">
            <v>1108</v>
          </cell>
          <cell r="E133" t="str">
            <v>ENCARGADO ADM. III</v>
          </cell>
          <cell r="F133">
            <v>2558</v>
          </cell>
          <cell r="G133">
            <v>0</v>
          </cell>
          <cell r="H133">
            <v>639.6</v>
          </cell>
          <cell r="I133">
            <v>0</v>
          </cell>
          <cell r="J133" t="str">
            <v>Operador GLP</v>
          </cell>
          <cell r="K133" t="str">
            <v>Dtcx</v>
          </cell>
        </row>
        <row r="134">
          <cell r="B134">
            <v>167692</v>
          </cell>
          <cell r="C134" t="str">
            <v>Yujra. Ramiro A.</v>
          </cell>
          <cell r="D134">
            <v>1507</v>
          </cell>
          <cell r="E134" t="str">
            <v>TECNICO CALIB.TANQUE</v>
          </cell>
          <cell r="F134">
            <v>2224</v>
          </cell>
          <cell r="G134">
            <v>0</v>
          </cell>
          <cell r="H134">
            <v>0</v>
          </cell>
          <cell r="I134">
            <v>0</v>
          </cell>
          <cell r="J134" t="str">
            <v>Operador GLP</v>
          </cell>
          <cell r="K134" t="str">
            <v>Dtcx</v>
          </cell>
        </row>
        <row r="135">
          <cell r="B135">
            <v>51051</v>
          </cell>
          <cell r="C135" t="str">
            <v>Pessoa P. Reynaldo .</v>
          </cell>
          <cell r="D135">
            <v>1508</v>
          </cell>
          <cell r="E135" t="str">
            <v>JEFE PLTA.ENV.O GLP</v>
          </cell>
          <cell r="F135">
            <v>2439</v>
          </cell>
          <cell r="G135">
            <v>554.4</v>
          </cell>
          <cell r="H135">
            <v>1871.25</v>
          </cell>
          <cell r="I135">
            <v>0</v>
          </cell>
          <cell r="J135" t="str">
            <v>Jefe de planta</v>
          </cell>
          <cell r="K135" t="str">
            <v>Dtcx</v>
          </cell>
        </row>
        <row r="136">
          <cell r="B136">
            <v>165076</v>
          </cell>
          <cell r="C136" t="str">
            <v>Arroyo E. Milo V.</v>
          </cell>
          <cell r="D136">
            <v>5123</v>
          </cell>
          <cell r="E136" t="str">
            <v>ASESOR II</v>
          </cell>
          <cell r="F136">
            <v>12261</v>
          </cell>
          <cell r="G136">
            <v>0</v>
          </cell>
          <cell r="H136">
            <v>0</v>
          </cell>
          <cell r="I136">
            <v>0</v>
          </cell>
          <cell r="J136" t="str">
            <v>Distrital</v>
          </cell>
          <cell r="K136" t="str">
            <v>Dtcx</v>
          </cell>
        </row>
        <row r="137">
          <cell r="B137">
            <v>166868</v>
          </cell>
          <cell r="C137" t="str">
            <v>Moreno T. Victor H.</v>
          </cell>
          <cell r="D137">
            <v>3181</v>
          </cell>
          <cell r="E137" t="str">
            <v>TECNICO ESP.SUP. I</v>
          </cell>
          <cell r="F137">
            <v>3373</v>
          </cell>
          <cell r="G137">
            <v>0</v>
          </cell>
          <cell r="H137">
            <v>1264.95</v>
          </cell>
          <cell r="I137">
            <v>0</v>
          </cell>
          <cell r="J137" t="str">
            <v>Ventas</v>
          </cell>
          <cell r="K137" t="str">
            <v>Dtcx</v>
          </cell>
        </row>
        <row r="138">
          <cell r="B138">
            <v>167528</v>
          </cell>
          <cell r="C138" t="str">
            <v>Menacho. Enrique.</v>
          </cell>
          <cell r="D138">
            <v>1108</v>
          </cell>
          <cell r="E138" t="str">
            <v>ENCARGADO ADM. III</v>
          </cell>
          <cell r="F138">
            <v>2558</v>
          </cell>
          <cell r="G138">
            <v>0</v>
          </cell>
          <cell r="H138">
            <v>213.2</v>
          </cell>
          <cell r="I138">
            <v>0</v>
          </cell>
          <cell r="J138" t="str">
            <v>Seg y vigilancia</v>
          </cell>
          <cell r="K138" t="str">
            <v>Dtcx</v>
          </cell>
        </row>
        <row r="139">
          <cell r="B139">
            <v>149302</v>
          </cell>
          <cell r="C139" t="str">
            <v>Flores V. Eusebio M.</v>
          </cell>
          <cell r="D139">
            <v>2301</v>
          </cell>
          <cell r="E139" t="str">
            <v>OPERADOR PTA.GAS I</v>
          </cell>
          <cell r="F139">
            <v>1940</v>
          </cell>
          <cell r="G139">
            <v>237.6</v>
          </cell>
          <cell r="H139">
            <v>1270.5</v>
          </cell>
          <cell r="I139">
            <v>0</v>
          </cell>
          <cell r="J139" t="str">
            <v>Supervisor Garrafas</v>
          </cell>
          <cell r="K139" t="str">
            <v>Dtcx</v>
          </cell>
        </row>
        <row r="140">
          <cell r="B140">
            <v>164111</v>
          </cell>
          <cell r="C140" t="str">
            <v>Chura S. Juan Jose .</v>
          </cell>
          <cell r="D140">
            <v>2301</v>
          </cell>
          <cell r="E140" t="str">
            <v>OPERADOR PTA.GAS I</v>
          </cell>
          <cell r="F140">
            <v>1940</v>
          </cell>
          <cell r="G140">
            <v>66</v>
          </cell>
          <cell r="H140">
            <v>1003.2</v>
          </cell>
          <cell r="I140">
            <v>0</v>
          </cell>
          <cell r="J140" t="str">
            <v>Supervisor planta GLP</v>
          </cell>
          <cell r="K140" t="str">
            <v>Dtcx</v>
          </cell>
        </row>
        <row r="141">
          <cell r="B141">
            <v>57059</v>
          </cell>
          <cell r="C141" t="str">
            <v>Paucara Q. Silverio O.</v>
          </cell>
          <cell r="D141">
            <v>2411</v>
          </cell>
          <cell r="E141" t="str">
            <v>JEFE SEG.IND. II</v>
          </cell>
          <cell r="F141">
            <v>3071</v>
          </cell>
          <cell r="G141">
            <v>448.8</v>
          </cell>
          <cell r="H141">
            <v>2434.7800000000002</v>
          </cell>
          <cell r="I141">
            <v>0</v>
          </cell>
          <cell r="J141" t="str">
            <v>Vigilante</v>
          </cell>
          <cell r="K141" t="str">
            <v>Dtcx</v>
          </cell>
        </row>
        <row r="142">
          <cell r="B142">
            <v>166850</v>
          </cell>
          <cell r="C142" t="str">
            <v>Aguada I. Gerardo .</v>
          </cell>
          <cell r="D142">
            <v>3182</v>
          </cell>
          <cell r="E142" t="str">
            <v>TECNICO ESP.SUP. II</v>
          </cell>
          <cell r="F142">
            <v>3720</v>
          </cell>
          <cell r="G142">
            <v>0</v>
          </cell>
          <cell r="H142">
            <v>2170</v>
          </cell>
          <cell r="I142">
            <v>0</v>
          </cell>
          <cell r="J142" t="str">
            <v>Vigilante</v>
          </cell>
          <cell r="K142" t="str">
            <v>Dtcx</v>
          </cell>
        </row>
        <row r="143">
          <cell r="B143">
            <v>166876</v>
          </cell>
          <cell r="C143" t="str">
            <v>Daga V. Waldo F.</v>
          </cell>
          <cell r="D143">
            <v>2531</v>
          </cell>
          <cell r="E143" t="str">
            <v>MECANICO SUPERVISOR</v>
          </cell>
          <cell r="F143">
            <v>2801</v>
          </cell>
          <cell r="G143">
            <v>0</v>
          </cell>
          <cell r="H143">
            <v>1440</v>
          </cell>
          <cell r="I143">
            <v>0</v>
          </cell>
          <cell r="J143" t="str">
            <v>Vigilante</v>
          </cell>
          <cell r="K143" t="str">
            <v>Dtcx</v>
          </cell>
        </row>
        <row r="144">
          <cell r="B144">
            <v>90936</v>
          </cell>
          <cell r="C144" t="str">
            <v>Aliaga V. Felix .</v>
          </cell>
          <cell r="D144">
            <v>2322</v>
          </cell>
          <cell r="E144" t="str">
            <v>INSPECTOR IND. I</v>
          </cell>
          <cell r="F144">
            <v>2801</v>
          </cell>
          <cell r="G144">
            <v>448.8</v>
          </cell>
          <cell r="H144">
            <v>1624.8</v>
          </cell>
          <cell r="I144">
            <v>0</v>
          </cell>
          <cell r="J144" t="str">
            <v>Enc Planta Glp</v>
          </cell>
          <cell r="K144" t="str">
            <v>Dtcx-Oru</v>
          </cell>
        </row>
        <row r="145">
          <cell r="B145">
            <v>121475</v>
          </cell>
          <cell r="C145" t="str">
            <v>Zelaya I. Edgar A.</v>
          </cell>
          <cell r="D145">
            <v>3182</v>
          </cell>
          <cell r="E145" t="str">
            <v>TECNICO ESP.SUP. II</v>
          </cell>
          <cell r="F145">
            <v>3720</v>
          </cell>
          <cell r="G145">
            <v>343.2</v>
          </cell>
          <cell r="H145">
            <v>2708.8</v>
          </cell>
          <cell r="I145">
            <v>0</v>
          </cell>
          <cell r="J145" t="str">
            <v>Jefe de Zona</v>
          </cell>
          <cell r="K145" t="str">
            <v>Dtcx-Oru</v>
          </cell>
        </row>
        <row r="146">
          <cell r="B146">
            <v>165936</v>
          </cell>
          <cell r="C146" t="str">
            <v>Delgado R. Carlos .</v>
          </cell>
          <cell r="D146">
            <v>2526</v>
          </cell>
          <cell r="E146" t="str">
            <v>MECANICO II</v>
          </cell>
          <cell r="F146">
            <v>2034</v>
          </cell>
          <cell r="G146">
            <v>0</v>
          </cell>
          <cell r="H146">
            <v>1017</v>
          </cell>
          <cell r="I146">
            <v>0</v>
          </cell>
          <cell r="J146" t="str">
            <v>Mecánico planta Glp</v>
          </cell>
          <cell r="K146" t="str">
            <v>Dtcx-Oru</v>
          </cell>
        </row>
        <row r="147">
          <cell r="B147">
            <v>165944</v>
          </cell>
          <cell r="C147" t="str">
            <v>Suarez G. Marcelino .</v>
          </cell>
          <cell r="D147">
            <v>2301</v>
          </cell>
          <cell r="E147" t="str">
            <v>OPERADOR PTA.GAS I</v>
          </cell>
          <cell r="F147">
            <v>1940</v>
          </cell>
          <cell r="G147">
            <v>0</v>
          </cell>
          <cell r="H147">
            <v>1051.05</v>
          </cell>
          <cell r="I147">
            <v>0</v>
          </cell>
          <cell r="J147" t="str">
            <v>Operador GLP</v>
          </cell>
          <cell r="K147" t="str">
            <v>Dtcx-Oru</v>
          </cell>
        </row>
        <row r="148">
          <cell r="B148">
            <v>165951</v>
          </cell>
          <cell r="C148" t="str">
            <v>Avilez R. Angel A.</v>
          </cell>
          <cell r="D148">
            <v>2301</v>
          </cell>
          <cell r="E148" t="str">
            <v>OPERADOR PTA.GAS I</v>
          </cell>
          <cell r="F148">
            <v>1940</v>
          </cell>
          <cell r="G148">
            <v>0</v>
          </cell>
          <cell r="H148">
            <v>889.35</v>
          </cell>
          <cell r="I148">
            <v>0</v>
          </cell>
          <cell r="J148" t="str">
            <v>Operador GLP</v>
          </cell>
          <cell r="K148" t="str">
            <v>Dtcx-Oru</v>
          </cell>
        </row>
        <row r="149">
          <cell r="B149">
            <v>166561</v>
          </cell>
          <cell r="C149" t="str">
            <v>Lopez D. Antonio L.</v>
          </cell>
          <cell r="D149">
            <v>1108</v>
          </cell>
          <cell r="E149" t="str">
            <v>ENCARGADO ADM. III</v>
          </cell>
          <cell r="F149">
            <v>2558</v>
          </cell>
          <cell r="G149">
            <v>0</v>
          </cell>
          <cell r="H149">
            <v>1635.84</v>
          </cell>
          <cell r="I149">
            <v>0</v>
          </cell>
          <cell r="J149" t="str">
            <v>Operador GLP</v>
          </cell>
          <cell r="K149" t="str">
            <v>Dtcx-Oru</v>
          </cell>
        </row>
        <row r="150">
          <cell r="B150">
            <v>166579</v>
          </cell>
          <cell r="C150" t="str">
            <v>Velasco A. Omar R.</v>
          </cell>
          <cell r="D150">
            <v>2108</v>
          </cell>
          <cell r="E150" t="str">
            <v>ENCARGADO ARCH.TEC.</v>
          </cell>
          <cell r="F150">
            <v>2801</v>
          </cell>
          <cell r="G150">
            <v>0</v>
          </cell>
          <cell r="H150">
            <v>1440</v>
          </cell>
          <cell r="I150">
            <v>0</v>
          </cell>
          <cell r="J150" t="str">
            <v>Operador GLP</v>
          </cell>
          <cell r="K150" t="str">
            <v>Dtcx-Oru</v>
          </cell>
        </row>
        <row r="151">
          <cell r="B151">
            <v>165977</v>
          </cell>
          <cell r="C151" t="str">
            <v>Maldonado C. Ramiro .</v>
          </cell>
          <cell r="D151">
            <v>1323</v>
          </cell>
          <cell r="E151" t="str">
            <v>OPERADOR EQ.PES. II</v>
          </cell>
          <cell r="F151">
            <v>2333</v>
          </cell>
          <cell r="G151">
            <v>0</v>
          </cell>
          <cell r="H151">
            <v>1166.4000000000001</v>
          </cell>
          <cell r="I151">
            <v>0</v>
          </cell>
          <cell r="J151" t="str">
            <v>Precintador</v>
          </cell>
          <cell r="K151" t="str">
            <v>Dtcx-Oru</v>
          </cell>
        </row>
        <row r="152">
          <cell r="B152">
            <v>165969</v>
          </cell>
          <cell r="C152" t="str">
            <v>Medrano S. Renato .</v>
          </cell>
          <cell r="D152">
            <v>2407</v>
          </cell>
          <cell r="E152" t="str">
            <v>TECNICO SEG.IND. I</v>
          </cell>
          <cell r="F152">
            <v>2333</v>
          </cell>
          <cell r="G152">
            <v>0</v>
          </cell>
          <cell r="H152">
            <v>1586.79</v>
          </cell>
          <cell r="I152">
            <v>0</v>
          </cell>
          <cell r="J152" t="str">
            <v>Vigilante</v>
          </cell>
          <cell r="K152" t="str">
            <v>Dtcx-Oru</v>
          </cell>
        </row>
        <row r="153">
          <cell r="B153">
            <v>166009</v>
          </cell>
          <cell r="C153" t="str">
            <v>Saravia E. Freddy A.</v>
          </cell>
          <cell r="D153">
            <v>1108</v>
          </cell>
          <cell r="E153" t="str">
            <v>ENCARGADO ADM. III</v>
          </cell>
          <cell r="F153">
            <v>2558</v>
          </cell>
          <cell r="G153">
            <v>0</v>
          </cell>
          <cell r="H153">
            <v>1279.2</v>
          </cell>
          <cell r="I153">
            <v>0</v>
          </cell>
          <cell r="J153" t="str">
            <v>Vigilante</v>
          </cell>
          <cell r="K153" t="str">
            <v>Dtcx-Oru</v>
          </cell>
        </row>
        <row r="154">
          <cell r="B154">
            <v>166900</v>
          </cell>
          <cell r="C154" t="str">
            <v>Quispe M. German .</v>
          </cell>
          <cell r="D154">
            <v>2308</v>
          </cell>
          <cell r="E154" t="str">
            <v>OPERADOR EST.C.TER.D</v>
          </cell>
          <cell r="F154">
            <v>2558</v>
          </cell>
          <cell r="G154">
            <v>0</v>
          </cell>
          <cell r="H154">
            <v>1742.44</v>
          </cell>
          <cell r="I154">
            <v>0</v>
          </cell>
          <cell r="J154" t="str">
            <v>Vigilante</v>
          </cell>
          <cell r="K154" t="str">
            <v>Dtcx-Oru</v>
          </cell>
        </row>
        <row r="155">
          <cell r="B155">
            <v>105940</v>
          </cell>
          <cell r="C155" t="str">
            <v>Ticona T. Rodolfo .</v>
          </cell>
          <cell r="D155">
            <v>1323</v>
          </cell>
          <cell r="E155" t="str">
            <v>OPERADOR EQ.PES. II</v>
          </cell>
          <cell r="F155">
            <v>2333</v>
          </cell>
          <cell r="G155">
            <v>448.8</v>
          </cell>
          <cell r="H155">
            <v>1274.9000000000001</v>
          </cell>
          <cell r="I155">
            <v>0</v>
          </cell>
          <cell r="J155" t="str">
            <v>Auxiliar VPO</v>
          </cell>
          <cell r="K155" t="str">
            <v>Ggl</v>
          </cell>
        </row>
        <row r="156">
          <cell r="B156">
            <v>155275</v>
          </cell>
          <cell r="C156" t="str">
            <v>Rodriguez C. Isidro .</v>
          </cell>
          <cell r="D156">
            <v>1106</v>
          </cell>
          <cell r="E156" t="str">
            <v>ENCARGADO ADM. I</v>
          </cell>
          <cell r="F156">
            <v>2034</v>
          </cell>
          <cell r="G156">
            <v>145.19999999999999</v>
          </cell>
          <cell r="H156">
            <v>1089.5999999999999</v>
          </cell>
          <cell r="I156">
            <v>0</v>
          </cell>
          <cell r="J156" t="str">
            <v>Auxiliar VPO</v>
          </cell>
          <cell r="K156" t="str">
            <v>Ggl</v>
          </cell>
        </row>
        <row r="157">
          <cell r="B157">
            <v>166892</v>
          </cell>
          <cell r="C157" t="str">
            <v>Cossio M. Mario A.</v>
          </cell>
          <cell r="D157">
            <v>6062</v>
          </cell>
          <cell r="E157" t="str">
            <v>INGENIERO AY.PROY.II</v>
          </cell>
          <cell r="F157">
            <v>6671</v>
          </cell>
          <cell r="G157">
            <v>0</v>
          </cell>
          <cell r="H157">
            <v>0</v>
          </cell>
          <cell r="I157">
            <v>0</v>
          </cell>
          <cell r="J157" t="str">
            <v>Sistemas</v>
          </cell>
          <cell r="K157" t="str">
            <v>Ggl</v>
          </cell>
        </row>
        <row r="158">
          <cell r="B158">
            <v>167205</v>
          </cell>
          <cell r="C158" t="str">
            <v>Esquivel P. Gonzalo .</v>
          </cell>
          <cell r="D158">
            <v>6062</v>
          </cell>
          <cell r="E158" t="str">
            <v>INGENIERO AY.PROY.II</v>
          </cell>
          <cell r="F158">
            <v>6671</v>
          </cell>
          <cell r="G158">
            <v>0</v>
          </cell>
          <cell r="H158">
            <v>0</v>
          </cell>
          <cell r="I158">
            <v>0</v>
          </cell>
          <cell r="J158" t="str">
            <v>Sistemas</v>
          </cell>
          <cell r="K158" t="str">
            <v>Ggl</v>
          </cell>
        </row>
        <row r="159">
          <cell r="B159">
            <v>167726</v>
          </cell>
          <cell r="C159" t="str">
            <v>Ramos C. Juan de Dios</v>
          </cell>
          <cell r="F159">
            <v>2439</v>
          </cell>
          <cell r="G159">
            <v>0</v>
          </cell>
          <cell r="H159">
            <v>182.97</v>
          </cell>
          <cell r="I159">
            <v>0</v>
          </cell>
          <cell r="J159" t="str">
            <v>Sistemas</v>
          </cell>
          <cell r="K159" t="str">
            <v>Ggl</v>
          </cell>
        </row>
        <row r="160">
          <cell r="B160">
            <v>63537</v>
          </cell>
          <cell r="C160" t="str">
            <v>Lopez P. Tomas M.</v>
          </cell>
          <cell r="D160">
            <v>3183</v>
          </cell>
          <cell r="E160" t="str">
            <v>TECNICO ESP.SUP. III</v>
          </cell>
          <cell r="F160">
            <v>4105</v>
          </cell>
          <cell r="G160">
            <v>2052.5</v>
          </cell>
          <cell r="H160">
            <v>0</v>
          </cell>
          <cell r="I160">
            <v>0</v>
          </cell>
          <cell r="J160" t="str">
            <v>Comisión Sindical</v>
          </cell>
          <cell r="K160" t="str">
            <v>Gop</v>
          </cell>
        </row>
        <row r="161">
          <cell r="B161">
            <v>500000</v>
          </cell>
          <cell r="C161" t="str">
            <v>Mujia . Gaston .</v>
          </cell>
          <cell r="D161">
            <v>6139</v>
          </cell>
          <cell r="E161" t="str">
            <v>VICEPRESIDENTE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 t="str">
            <v>Vpo</v>
          </cell>
        </row>
        <row r="162">
          <cell r="B162">
            <v>510042</v>
          </cell>
          <cell r="C162" t="str">
            <v>Chavez . Ethel .</v>
          </cell>
          <cell r="D162">
            <v>5023</v>
          </cell>
          <cell r="E162" t="str">
            <v>ADMINISTRATIVO IV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 t="str">
            <v>Vpo</v>
          </cell>
        </row>
        <row r="163">
          <cell r="B163">
            <v>510044</v>
          </cell>
          <cell r="C163" t="str">
            <v>Sanchez . Fernando .</v>
          </cell>
          <cell r="D163">
            <v>3181</v>
          </cell>
          <cell r="E163" t="str">
            <v>TECNICO ESP.SUP. I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K163" t="str">
            <v>Vpo</v>
          </cell>
        </row>
        <row r="164">
          <cell r="B164">
            <v>510043</v>
          </cell>
          <cell r="C164" t="str">
            <v>Popa . Nicoleta .</v>
          </cell>
          <cell r="D164">
            <v>3183</v>
          </cell>
          <cell r="E164" t="str">
            <v>TECNICO ESP.SUP. III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K164" t="str">
            <v>Vpo</v>
          </cell>
        </row>
        <row r="165">
          <cell r="B165">
            <v>77222</v>
          </cell>
          <cell r="C165" t="str">
            <v>Oruno F. Zenon .</v>
          </cell>
          <cell r="D165">
            <v>3181</v>
          </cell>
          <cell r="E165" t="str">
            <v>TECNICO ESP.SUP. I</v>
          </cell>
          <cell r="F165">
            <v>3373</v>
          </cell>
          <cell r="G165">
            <v>554.4</v>
          </cell>
          <cell r="H165">
            <v>2291.1</v>
          </cell>
          <cell r="I165">
            <v>0</v>
          </cell>
          <cell r="J165" t="str">
            <v>Activos fijos</v>
          </cell>
          <cell r="K165" t="str">
            <v>Daf</v>
          </cell>
        </row>
        <row r="166">
          <cell r="B166">
            <v>167619</v>
          </cell>
          <cell r="C166" t="str">
            <v>Nuñez. Fátima S.</v>
          </cell>
          <cell r="F166">
            <v>4105</v>
          </cell>
          <cell r="G166">
            <v>0</v>
          </cell>
          <cell r="H166">
            <v>684.2</v>
          </cell>
          <cell r="I166">
            <v>0</v>
          </cell>
          <cell r="J166" t="str">
            <v>Contabilidad seguros</v>
          </cell>
          <cell r="K166" t="str">
            <v>Daf</v>
          </cell>
        </row>
        <row r="167">
          <cell r="B167">
            <v>167643</v>
          </cell>
          <cell r="C167" t="str">
            <v>Lizarazu . Eduardo .</v>
          </cell>
          <cell r="D167">
            <v>6144</v>
          </cell>
          <cell r="E167" t="str">
            <v>DIRECTOR</v>
          </cell>
          <cell r="F167">
            <v>18706</v>
          </cell>
          <cell r="G167">
            <v>0</v>
          </cell>
          <cell r="H167">
            <v>0</v>
          </cell>
          <cell r="I167">
            <v>0</v>
          </cell>
          <cell r="J167" t="str">
            <v>DAF</v>
          </cell>
          <cell r="K167" t="str">
            <v>Daf</v>
          </cell>
        </row>
        <row r="168">
          <cell r="B168">
            <v>99895</v>
          </cell>
          <cell r="C168" t="str">
            <v>Suárez. Juan José.</v>
          </cell>
          <cell r="F168">
            <v>4105</v>
          </cell>
          <cell r="G168">
            <v>145.19999999999999</v>
          </cell>
          <cell r="H168">
            <v>1593.9</v>
          </cell>
          <cell r="I168">
            <v>0</v>
          </cell>
          <cell r="J168" t="str">
            <v>Personal</v>
          </cell>
          <cell r="K168" t="str">
            <v>Daf</v>
          </cell>
        </row>
        <row r="169">
          <cell r="B169">
            <v>167189</v>
          </cell>
          <cell r="C169" t="str">
            <v>Canedo P. Claudia N.</v>
          </cell>
          <cell r="D169">
            <v>3183</v>
          </cell>
          <cell r="E169" t="str">
            <v>TECNICO ESP.SUP. III</v>
          </cell>
          <cell r="F169">
            <v>4105</v>
          </cell>
          <cell r="G169">
            <v>0</v>
          </cell>
          <cell r="H169">
            <v>1710.5</v>
          </cell>
          <cell r="I169">
            <v>0</v>
          </cell>
          <cell r="J169" t="str">
            <v>Adquiciciones</v>
          </cell>
          <cell r="K169" t="str">
            <v>Daf</v>
          </cell>
        </row>
        <row r="170">
          <cell r="B170">
            <v>164640</v>
          </cell>
          <cell r="C170" t="str">
            <v>Medrano . Humberto .</v>
          </cell>
          <cell r="D170">
            <v>5083</v>
          </cell>
          <cell r="E170" t="str">
            <v>DIVISIONAL CONT.GEST</v>
          </cell>
          <cell r="F170">
            <v>8028</v>
          </cell>
          <cell r="G170">
            <v>448.8</v>
          </cell>
          <cell r="H170">
            <v>0</v>
          </cell>
          <cell r="I170">
            <v>0</v>
          </cell>
          <cell r="J170" t="str">
            <v>Costos de Productos</v>
          </cell>
          <cell r="K170" t="str">
            <v>Daf</v>
          </cell>
        </row>
        <row r="171">
          <cell r="B171">
            <v>93526</v>
          </cell>
          <cell r="C171" t="str">
            <v>Iturri T. Guillermo A.</v>
          </cell>
          <cell r="D171">
            <v>1119</v>
          </cell>
          <cell r="E171" t="str">
            <v>ENCARGADO ARCH.SEC.G</v>
          </cell>
          <cell r="F171">
            <v>3071</v>
          </cell>
          <cell r="G171">
            <v>343.2</v>
          </cell>
          <cell r="H171">
            <v>1991.5</v>
          </cell>
          <cell r="I171">
            <v>0</v>
          </cell>
          <cell r="J171" t="str">
            <v>Personal</v>
          </cell>
          <cell r="K171" t="str">
            <v>Daf</v>
          </cell>
        </row>
        <row r="172">
          <cell r="B172">
            <v>117580</v>
          </cell>
          <cell r="C172" t="str">
            <v>Vargas S. Jose L.</v>
          </cell>
          <cell r="D172">
            <v>1108</v>
          </cell>
          <cell r="E172" t="str">
            <v>ENCARGADO ADM. III</v>
          </cell>
          <cell r="F172">
            <v>2558</v>
          </cell>
          <cell r="G172">
            <v>448.8</v>
          </cell>
          <cell r="H172">
            <v>1754.2</v>
          </cell>
          <cell r="I172">
            <v>0</v>
          </cell>
          <cell r="J172" t="str">
            <v>Tesorería</v>
          </cell>
          <cell r="K172" t="str">
            <v>Daf</v>
          </cell>
        </row>
        <row r="173">
          <cell r="B173">
            <v>167197</v>
          </cell>
          <cell r="C173" t="str">
            <v>Eamara N. Jesus .</v>
          </cell>
          <cell r="D173">
            <v>3182</v>
          </cell>
          <cell r="E173" t="str">
            <v>TECNICO ESP.SUP. II</v>
          </cell>
          <cell r="F173">
            <v>3720</v>
          </cell>
          <cell r="G173">
            <v>0</v>
          </cell>
          <cell r="H173">
            <v>1240</v>
          </cell>
          <cell r="I173">
            <v>0</v>
          </cell>
          <cell r="J173" t="str">
            <v>Tesorería</v>
          </cell>
          <cell r="K173" t="str">
            <v>Daf</v>
          </cell>
        </row>
        <row r="174">
          <cell r="B174">
            <v>132797</v>
          </cell>
          <cell r="C174" t="str">
            <v>Baldiviezo . William H.</v>
          </cell>
          <cell r="D174">
            <v>3183</v>
          </cell>
          <cell r="E174" t="str">
            <v>TECNICO ESP.SUP. III</v>
          </cell>
          <cell r="F174">
            <v>4105</v>
          </cell>
          <cell r="G174">
            <v>448.8</v>
          </cell>
          <cell r="H174">
            <v>2656.5</v>
          </cell>
          <cell r="I174">
            <v>0</v>
          </cell>
          <cell r="J174" t="str">
            <v>Presupuestos</v>
          </cell>
          <cell r="K174" t="str">
            <v>Daf</v>
          </cell>
        </row>
        <row r="175">
          <cell r="B175">
            <v>140673</v>
          </cell>
          <cell r="C175" t="str">
            <v>Flores V. Juan V.</v>
          </cell>
          <cell r="D175">
            <v>1405</v>
          </cell>
          <cell r="E175" t="str">
            <v>CONTADOR CONT.PRES.</v>
          </cell>
          <cell r="F175">
            <v>2688</v>
          </cell>
          <cell r="G175">
            <v>448.8</v>
          </cell>
          <cell r="H175">
            <v>1568.4</v>
          </cell>
          <cell r="I175">
            <v>0</v>
          </cell>
          <cell r="J175" t="str">
            <v>Presupuestos 3er nivel</v>
          </cell>
          <cell r="K175" t="str">
            <v>Daf</v>
          </cell>
        </row>
        <row r="176">
          <cell r="B176">
            <v>160945</v>
          </cell>
          <cell r="C176" t="str">
            <v>Eguivar D. Arlethe S.</v>
          </cell>
          <cell r="D176">
            <v>1119</v>
          </cell>
          <cell r="E176" t="str">
            <v>ENCARGADO ARCH.SEC.G</v>
          </cell>
          <cell r="F176">
            <v>3071</v>
          </cell>
          <cell r="G176">
            <v>237.6</v>
          </cell>
          <cell r="H176">
            <v>1654.2</v>
          </cell>
          <cell r="I176">
            <v>0</v>
          </cell>
          <cell r="J176" t="str">
            <v>Secretaria DAF</v>
          </cell>
          <cell r="K176" t="str">
            <v>Daf</v>
          </cell>
        </row>
        <row r="177">
          <cell r="B177">
            <v>190921</v>
          </cell>
          <cell r="C177" t="str">
            <v>Jallaza V. Janett</v>
          </cell>
          <cell r="D177">
            <v>1107</v>
          </cell>
          <cell r="E177" t="str">
            <v>ENCARGADO ADM. II</v>
          </cell>
          <cell r="F177">
            <v>2333</v>
          </cell>
          <cell r="G177">
            <v>0</v>
          </cell>
          <cell r="H177">
            <v>0</v>
          </cell>
          <cell r="I177">
            <v>0</v>
          </cell>
          <cell r="J177" t="str">
            <v>Secretaria DAF</v>
          </cell>
          <cell r="K177" t="str">
            <v>Daf</v>
          </cell>
        </row>
        <row r="178">
          <cell r="B178">
            <v>89664</v>
          </cell>
          <cell r="C178" t="str">
            <v>Borja C. Erik N.</v>
          </cell>
          <cell r="D178">
            <v>3183</v>
          </cell>
          <cell r="E178" t="str">
            <v>TECNICO ESP.SUP. III</v>
          </cell>
          <cell r="F178">
            <v>4105</v>
          </cell>
          <cell r="G178">
            <v>554.4</v>
          </cell>
          <cell r="H178">
            <v>2718.1</v>
          </cell>
          <cell r="I178">
            <v>0</v>
          </cell>
          <cell r="J178" t="str">
            <v>Tesorería</v>
          </cell>
          <cell r="K178" t="str">
            <v>Daf</v>
          </cell>
        </row>
        <row r="179">
          <cell r="B179">
            <v>165860</v>
          </cell>
          <cell r="C179" t="str">
            <v>Urquidi S. Carlos G.</v>
          </cell>
          <cell r="D179">
            <v>3182</v>
          </cell>
          <cell r="E179" t="str">
            <v>TECNICO ESP.SUP. II</v>
          </cell>
          <cell r="F179">
            <v>3720</v>
          </cell>
          <cell r="G179">
            <v>0</v>
          </cell>
          <cell r="H179">
            <v>1302</v>
          </cell>
          <cell r="I179">
            <v>0</v>
          </cell>
          <cell r="J179" t="str">
            <v>Adm a.i. Cajero</v>
          </cell>
          <cell r="K179" t="str">
            <v>Dtcc</v>
          </cell>
        </row>
        <row r="180">
          <cell r="B180">
            <v>97154</v>
          </cell>
          <cell r="C180" t="str">
            <v>Cespedes V. Carlos .</v>
          </cell>
          <cell r="D180">
            <v>2329</v>
          </cell>
          <cell r="E180" t="str">
            <v>OPERADOR PTA.GAS III</v>
          </cell>
          <cell r="F180">
            <v>2333</v>
          </cell>
          <cell r="G180">
            <v>554.4</v>
          </cell>
          <cell r="H180">
            <v>866.16</v>
          </cell>
          <cell r="I180">
            <v>0</v>
          </cell>
          <cell r="J180" t="str">
            <v>Auxiliar Activo Fijo</v>
          </cell>
          <cell r="K180" t="str">
            <v>Dtcc</v>
          </cell>
        </row>
        <row r="181">
          <cell r="B181">
            <v>165878</v>
          </cell>
          <cell r="C181" t="str">
            <v>Zambrana A. Roberto O.</v>
          </cell>
          <cell r="D181">
            <v>1420</v>
          </cell>
          <cell r="E181" t="str">
            <v>JEFE ACTIVO FIJO</v>
          </cell>
          <cell r="F181">
            <v>3175</v>
          </cell>
          <cell r="G181">
            <v>0</v>
          </cell>
          <cell r="H181">
            <v>740.88</v>
          </cell>
          <cell r="I181">
            <v>0</v>
          </cell>
          <cell r="J181" t="str">
            <v>Enc Activo Fijo</v>
          </cell>
          <cell r="K181" t="str">
            <v>Dtcc</v>
          </cell>
        </row>
        <row r="182">
          <cell r="B182">
            <v>165845</v>
          </cell>
          <cell r="C182" t="str">
            <v>Alcocer M. Hugo .</v>
          </cell>
          <cell r="D182">
            <v>1417</v>
          </cell>
          <cell r="E182" t="str">
            <v>JEFE ALMACEN I</v>
          </cell>
          <cell r="F182">
            <v>2934</v>
          </cell>
          <cell r="G182">
            <v>0</v>
          </cell>
          <cell r="H182">
            <v>1075.8</v>
          </cell>
          <cell r="I182">
            <v>0</v>
          </cell>
          <cell r="J182" t="str">
            <v>Enc Almacen</v>
          </cell>
          <cell r="K182" t="str">
            <v>Dtcc</v>
          </cell>
        </row>
        <row r="183">
          <cell r="B183">
            <v>165829</v>
          </cell>
          <cell r="C183" t="str">
            <v>Berrios P. Nestor .</v>
          </cell>
          <cell r="D183">
            <v>1109</v>
          </cell>
          <cell r="E183" t="str">
            <v>COORDINADOR ADM.</v>
          </cell>
          <cell r="F183">
            <v>2934</v>
          </cell>
          <cell r="G183">
            <v>343.2</v>
          </cell>
          <cell r="H183">
            <v>1092.4000000000001</v>
          </cell>
          <cell r="I183">
            <v>0</v>
          </cell>
          <cell r="J183" t="str">
            <v>Enc Personal</v>
          </cell>
          <cell r="K183" t="str">
            <v>Dtcc</v>
          </cell>
        </row>
        <row r="184">
          <cell r="B184">
            <v>163907</v>
          </cell>
          <cell r="C184" t="str">
            <v>Garcia P. Velia .</v>
          </cell>
          <cell r="D184">
            <v>1107</v>
          </cell>
          <cell r="E184" t="str">
            <v>ENCARGADO ADM. II</v>
          </cell>
          <cell r="F184">
            <v>2333</v>
          </cell>
          <cell r="G184">
            <v>145.19999999999999</v>
          </cell>
          <cell r="H184">
            <v>702.1</v>
          </cell>
          <cell r="I184">
            <v>0</v>
          </cell>
          <cell r="J184" t="str">
            <v>Facturación</v>
          </cell>
          <cell r="K184" t="str">
            <v>Dtcc</v>
          </cell>
        </row>
        <row r="185">
          <cell r="B185">
            <v>165852</v>
          </cell>
          <cell r="C185" t="str">
            <v>Mendoza A. Edwar .</v>
          </cell>
          <cell r="D185">
            <v>1512</v>
          </cell>
          <cell r="E185" t="str">
            <v>JEFE VENTAS I</v>
          </cell>
          <cell r="F185">
            <v>2688</v>
          </cell>
          <cell r="G185">
            <v>0</v>
          </cell>
          <cell r="H185">
            <v>940.8</v>
          </cell>
          <cell r="I185">
            <v>0</v>
          </cell>
          <cell r="J185" t="str">
            <v>Facturación</v>
          </cell>
          <cell r="K185" t="str">
            <v>Dtcc</v>
          </cell>
        </row>
        <row r="186">
          <cell r="B186">
            <v>165894</v>
          </cell>
          <cell r="C186" t="str">
            <v>Meneses A. Zosimo .</v>
          </cell>
          <cell r="D186">
            <v>1520</v>
          </cell>
          <cell r="E186" t="str">
            <v>SUPERVISOR COMERCIAL</v>
          </cell>
          <cell r="F186">
            <v>2558</v>
          </cell>
          <cell r="G186">
            <v>0</v>
          </cell>
          <cell r="H186">
            <v>831.48</v>
          </cell>
          <cell r="I186">
            <v>0</v>
          </cell>
          <cell r="J186" t="str">
            <v>Movimiento de Productos</v>
          </cell>
          <cell r="K186" t="str">
            <v>Dtcc</v>
          </cell>
        </row>
        <row r="187">
          <cell r="B187">
            <v>165837</v>
          </cell>
          <cell r="C187" t="str">
            <v>Fernandez U. Blanca R.</v>
          </cell>
          <cell r="D187">
            <v>1109</v>
          </cell>
          <cell r="E187" t="str">
            <v>COORDINADOR ADM.</v>
          </cell>
          <cell r="F187">
            <v>2934</v>
          </cell>
          <cell r="G187">
            <v>0</v>
          </cell>
          <cell r="H187">
            <v>757.95</v>
          </cell>
          <cell r="I187">
            <v>0</v>
          </cell>
          <cell r="J187" t="str">
            <v>Secretaria Adcc</v>
          </cell>
          <cell r="K187" t="str">
            <v>Dtcc</v>
          </cell>
        </row>
        <row r="188">
          <cell r="B188">
            <v>165407</v>
          </cell>
          <cell r="C188" t="str">
            <v>Sanguino B. Jaqueline .</v>
          </cell>
          <cell r="D188">
            <v>5061</v>
          </cell>
          <cell r="E188" t="str">
            <v>LICENCIADO ADM. III</v>
          </cell>
          <cell r="F188">
            <v>6671</v>
          </cell>
          <cell r="G188">
            <v>0</v>
          </cell>
          <cell r="H188">
            <v>0</v>
          </cell>
          <cell r="I188">
            <v>0</v>
          </cell>
          <cell r="J188" t="str">
            <v>Abogado Comercial</v>
          </cell>
          <cell r="K188" t="str">
            <v>Dtco</v>
          </cell>
        </row>
        <row r="189">
          <cell r="B189">
            <v>165084</v>
          </cell>
          <cell r="C189" t="str">
            <v>Prado S. Julio N.</v>
          </cell>
          <cell r="D189">
            <v>6120</v>
          </cell>
          <cell r="E189" t="str">
            <v>GERENTE OPER. DTTAL</v>
          </cell>
          <cell r="F189">
            <v>12261</v>
          </cell>
          <cell r="G189">
            <v>554.4</v>
          </cell>
          <cell r="H189">
            <v>0</v>
          </cell>
          <cell r="I189">
            <v>0</v>
          </cell>
          <cell r="J189" t="str">
            <v>Administrador</v>
          </cell>
          <cell r="K189" t="str">
            <v>Dtco</v>
          </cell>
        </row>
        <row r="190">
          <cell r="B190">
            <v>165423</v>
          </cell>
          <cell r="C190" t="str">
            <v>Sanchez A. Katerine .</v>
          </cell>
          <cell r="D190">
            <v>1109</v>
          </cell>
          <cell r="E190" t="str">
            <v>COORDINADOR ADM.</v>
          </cell>
          <cell r="F190">
            <v>2934</v>
          </cell>
          <cell r="G190">
            <v>0</v>
          </cell>
          <cell r="H190">
            <v>880.2</v>
          </cell>
          <cell r="I190">
            <v>0</v>
          </cell>
          <cell r="J190" t="str">
            <v>Cajera</v>
          </cell>
          <cell r="K190" t="str">
            <v>Dtco</v>
          </cell>
        </row>
        <row r="191">
          <cell r="B191">
            <v>167601</v>
          </cell>
          <cell r="C191" t="str">
            <v>Lozada. Jesús M.</v>
          </cell>
          <cell r="D191">
            <v>3183</v>
          </cell>
          <cell r="E191" t="str">
            <v>TECNICO ESP.SUP. III</v>
          </cell>
          <cell r="F191">
            <v>4105</v>
          </cell>
          <cell r="G191">
            <v>0</v>
          </cell>
          <cell r="H191">
            <v>1060.51</v>
          </cell>
          <cell r="I191">
            <v>0</v>
          </cell>
          <cell r="J191" t="str">
            <v>Contador</v>
          </cell>
          <cell r="K191" t="str">
            <v>Dtco</v>
          </cell>
        </row>
        <row r="192">
          <cell r="B192">
            <v>88013</v>
          </cell>
          <cell r="C192" t="str">
            <v>Exeni A. Luis A.</v>
          </cell>
          <cell r="D192">
            <v>1605</v>
          </cell>
          <cell r="E192" t="str">
            <v>ENCARGADO CONT.COMP.</v>
          </cell>
          <cell r="F192">
            <v>2801</v>
          </cell>
          <cell r="G192">
            <v>448.8</v>
          </cell>
          <cell r="H192">
            <v>1137.3599999999999</v>
          </cell>
          <cell r="I192">
            <v>0</v>
          </cell>
          <cell r="J192" t="str">
            <v>Jefe Personal</v>
          </cell>
          <cell r="K192" t="str">
            <v>Dtco</v>
          </cell>
        </row>
        <row r="193">
          <cell r="B193">
            <v>165431</v>
          </cell>
          <cell r="C193" t="str">
            <v>Caballero M. Alfredo C.</v>
          </cell>
          <cell r="D193">
            <v>1607</v>
          </cell>
          <cell r="E193" t="str">
            <v>PROGRAMADOR II</v>
          </cell>
          <cell r="F193">
            <v>3175</v>
          </cell>
          <cell r="G193">
            <v>0</v>
          </cell>
          <cell r="H193">
            <v>635.04</v>
          </cell>
          <cell r="I193">
            <v>0</v>
          </cell>
          <cell r="J193" t="str">
            <v>Presupuestos</v>
          </cell>
          <cell r="K193" t="str">
            <v>Dtco</v>
          </cell>
        </row>
        <row r="194">
          <cell r="B194">
            <v>165415</v>
          </cell>
          <cell r="C194" t="str">
            <v>Lopez T. Janeth .</v>
          </cell>
          <cell r="D194">
            <v>1113</v>
          </cell>
          <cell r="E194" t="str">
            <v>SECRETARIA EJEC. I</v>
          </cell>
          <cell r="F194">
            <v>2439</v>
          </cell>
          <cell r="G194">
            <v>343.2</v>
          </cell>
          <cell r="H194">
            <v>973.98</v>
          </cell>
          <cell r="I194">
            <v>0</v>
          </cell>
          <cell r="J194" t="str">
            <v>Secretaria Adm</v>
          </cell>
          <cell r="K194" t="str">
            <v>Dtco</v>
          </cell>
        </row>
        <row r="195">
          <cell r="B195">
            <v>166421</v>
          </cell>
          <cell r="C195" t="str">
            <v>Hurtado P. Jaime .</v>
          </cell>
          <cell r="D195">
            <v>5062</v>
          </cell>
          <cell r="E195" t="str">
            <v>ABOGADO III</v>
          </cell>
          <cell r="F195">
            <v>6671</v>
          </cell>
          <cell r="G195">
            <v>145.19999999999999</v>
          </cell>
          <cell r="H195">
            <v>0</v>
          </cell>
          <cell r="I195">
            <v>0</v>
          </cell>
          <cell r="J195" t="str">
            <v>Abogado Comercial</v>
          </cell>
          <cell r="K195" t="str">
            <v>Dtcs</v>
          </cell>
        </row>
        <row r="196">
          <cell r="B196">
            <v>93765</v>
          </cell>
          <cell r="C196" t="str">
            <v>Torres R. Maximo G.</v>
          </cell>
          <cell r="D196">
            <v>5102</v>
          </cell>
          <cell r="E196" t="str">
            <v>ADMINISTRADOR DIST.I</v>
          </cell>
          <cell r="F196">
            <v>9841</v>
          </cell>
          <cell r="G196">
            <v>554.4</v>
          </cell>
          <cell r="H196">
            <v>0</v>
          </cell>
          <cell r="I196">
            <v>0</v>
          </cell>
          <cell r="J196" t="str">
            <v>Administrador</v>
          </cell>
          <cell r="K196" t="str">
            <v>Dtcs</v>
          </cell>
        </row>
        <row r="197">
          <cell r="B197">
            <v>166090</v>
          </cell>
          <cell r="C197" t="str">
            <v>Jadue L. Leila G.</v>
          </cell>
          <cell r="D197">
            <v>1408</v>
          </cell>
          <cell r="E197" t="str">
            <v>CAJERO I</v>
          </cell>
          <cell r="F197">
            <v>2333</v>
          </cell>
          <cell r="G197">
            <v>66</v>
          </cell>
          <cell r="H197">
            <v>399.8</v>
          </cell>
          <cell r="I197">
            <v>0</v>
          </cell>
          <cell r="J197" t="str">
            <v>Cajero</v>
          </cell>
          <cell r="K197" t="str">
            <v>Dtcs</v>
          </cell>
        </row>
        <row r="198">
          <cell r="B198">
            <v>167080</v>
          </cell>
          <cell r="C198" t="str">
            <v>Barahona R. Miriam R.</v>
          </cell>
          <cell r="D198">
            <v>1414</v>
          </cell>
          <cell r="E198" t="str">
            <v>JEFE INVENTARIOS II</v>
          </cell>
          <cell r="F198">
            <v>3071</v>
          </cell>
          <cell r="G198">
            <v>0</v>
          </cell>
          <cell r="H198">
            <v>511.8</v>
          </cell>
          <cell r="I198">
            <v>0</v>
          </cell>
          <cell r="J198" t="str">
            <v>Enc Activo Fijo</v>
          </cell>
          <cell r="K198" t="str">
            <v>Dtcs</v>
          </cell>
        </row>
        <row r="199">
          <cell r="B199">
            <v>166074</v>
          </cell>
          <cell r="C199" t="str">
            <v>Ordonez A. Willam A.</v>
          </cell>
          <cell r="D199">
            <v>1105</v>
          </cell>
          <cell r="E199" t="str">
            <v>OFICIAL ADM. II</v>
          </cell>
          <cell r="F199">
            <v>1844</v>
          </cell>
          <cell r="G199">
            <v>145.19999999999999</v>
          </cell>
          <cell r="H199">
            <v>331.6</v>
          </cell>
          <cell r="I199">
            <v>0</v>
          </cell>
          <cell r="J199" t="str">
            <v>Enc Administrativo</v>
          </cell>
          <cell r="K199" t="str">
            <v>Dtcs</v>
          </cell>
        </row>
        <row r="200">
          <cell r="B200">
            <v>166058</v>
          </cell>
          <cell r="C200" t="str">
            <v>Carvajal P. Alfonso .</v>
          </cell>
          <cell r="D200">
            <v>1119</v>
          </cell>
          <cell r="E200" t="str">
            <v>ENCARGADO ARCH.SEC.G</v>
          </cell>
          <cell r="F200">
            <v>3071</v>
          </cell>
          <cell r="G200">
            <v>0</v>
          </cell>
          <cell r="H200">
            <v>1074.78</v>
          </cell>
          <cell r="I200">
            <v>0</v>
          </cell>
          <cell r="J200" t="str">
            <v>Enc Almacen</v>
          </cell>
          <cell r="K200" t="str">
            <v>Dtcs</v>
          </cell>
        </row>
        <row r="201">
          <cell r="B201">
            <v>150169</v>
          </cell>
          <cell r="C201" t="str">
            <v>Lopez B. Victor .</v>
          </cell>
          <cell r="D201">
            <v>1511</v>
          </cell>
          <cell r="E201" t="str">
            <v>TECNICO ESP.COM.</v>
          </cell>
          <cell r="F201">
            <v>3175</v>
          </cell>
          <cell r="G201">
            <v>448.8</v>
          </cell>
          <cell r="H201">
            <v>1057</v>
          </cell>
          <cell r="I201">
            <v>0</v>
          </cell>
          <cell r="J201" t="str">
            <v>Enc Personal</v>
          </cell>
          <cell r="K201" t="str">
            <v>Dtcs</v>
          </cell>
        </row>
        <row r="202">
          <cell r="B202">
            <v>165274</v>
          </cell>
          <cell r="C202" t="str">
            <v>Valda F. Jose A.</v>
          </cell>
          <cell r="D202">
            <v>1109</v>
          </cell>
          <cell r="E202" t="str">
            <v>COORDINADOR ADM.</v>
          </cell>
          <cell r="F202">
            <v>2934</v>
          </cell>
          <cell r="G202">
            <v>0</v>
          </cell>
          <cell r="H202">
            <v>611.25</v>
          </cell>
          <cell r="I202">
            <v>0</v>
          </cell>
          <cell r="J202" t="str">
            <v>Cajero</v>
          </cell>
          <cell r="K202" t="str">
            <v>Dtcs-Pts-Vtas</v>
          </cell>
        </row>
        <row r="203">
          <cell r="B203">
            <v>165019</v>
          </cell>
          <cell r="C203" t="str">
            <v>Jauregui E. Lorena .</v>
          </cell>
          <cell r="D203">
            <v>5062</v>
          </cell>
          <cell r="E203" t="str">
            <v>ABOGADO III</v>
          </cell>
          <cell r="F203">
            <v>6671</v>
          </cell>
          <cell r="G203">
            <v>0</v>
          </cell>
          <cell r="H203">
            <v>0</v>
          </cell>
          <cell r="I203">
            <v>0</v>
          </cell>
          <cell r="J203" t="str">
            <v>Abogado Comercial</v>
          </cell>
          <cell r="K203" t="str">
            <v>Dtct</v>
          </cell>
        </row>
        <row r="204">
          <cell r="B204">
            <v>165134</v>
          </cell>
          <cell r="C204" t="str">
            <v>Molina M. Rosario .</v>
          </cell>
          <cell r="D204">
            <v>5070</v>
          </cell>
          <cell r="E204" t="str">
            <v>LICENCIADO ADM. IV</v>
          </cell>
          <cell r="F204">
            <v>7307</v>
          </cell>
          <cell r="G204">
            <v>66</v>
          </cell>
          <cell r="H204">
            <v>0</v>
          </cell>
          <cell r="I204">
            <v>0</v>
          </cell>
          <cell r="J204" t="str">
            <v>Administrador</v>
          </cell>
          <cell r="K204" t="str">
            <v>Dtct</v>
          </cell>
        </row>
        <row r="205">
          <cell r="B205">
            <v>157966</v>
          </cell>
          <cell r="C205" t="str">
            <v>Huanca C. Eduardo .</v>
          </cell>
          <cell r="D205">
            <v>1108</v>
          </cell>
          <cell r="E205" t="str">
            <v>ENCARGADO ADM. III</v>
          </cell>
          <cell r="F205">
            <v>2558</v>
          </cell>
          <cell r="G205">
            <v>237.6</v>
          </cell>
          <cell r="H205">
            <v>792.2</v>
          </cell>
          <cell r="I205">
            <v>0</v>
          </cell>
          <cell r="J205" t="str">
            <v>Activo Fijo Pasa a URA</v>
          </cell>
          <cell r="K205" t="str">
            <v>Dtct</v>
          </cell>
        </row>
        <row r="206">
          <cell r="B206">
            <v>165159</v>
          </cell>
          <cell r="C206" t="str">
            <v>Uzqueda A. Alfredo N.</v>
          </cell>
          <cell r="D206">
            <v>1108</v>
          </cell>
          <cell r="E206" t="str">
            <v>ENCARGADO ADM. III</v>
          </cell>
          <cell r="F206">
            <v>2558</v>
          </cell>
          <cell r="G206">
            <v>0</v>
          </cell>
          <cell r="H206">
            <v>639.6</v>
          </cell>
          <cell r="I206">
            <v>0</v>
          </cell>
          <cell r="J206" t="str">
            <v>Adquisiciones</v>
          </cell>
          <cell r="K206" t="str">
            <v>Dtct</v>
          </cell>
        </row>
        <row r="207">
          <cell r="B207">
            <v>165167</v>
          </cell>
          <cell r="C207" t="str">
            <v>Lema A. Juan C.</v>
          </cell>
          <cell r="D207">
            <v>3182</v>
          </cell>
          <cell r="E207" t="str">
            <v>TECNICO ESP.SUP. II</v>
          </cell>
          <cell r="F207">
            <v>3720</v>
          </cell>
          <cell r="G207">
            <v>343.2</v>
          </cell>
          <cell r="H207">
            <v>1354.4</v>
          </cell>
          <cell r="I207">
            <v>0</v>
          </cell>
          <cell r="J207" t="str">
            <v>Cajero</v>
          </cell>
          <cell r="K207" t="str">
            <v>Dtct</v>
          </cell>
        </row>
        <row r="208">
          <cell r="B208">
            <v>157974</v>
          </cell>
          <cell r="C208" t="str">
            <v>Vedia . Griselda .</v>
          </cell>
          <cell r="D208">
            <v>3181</v>
          </cell>
          <cell r="E208" t="str">
            <v>TECNICO ESP.SUP. I</v>
          </cell>
          <cell r="F208">
            <v>3373</v>
          </cell>
          <cell r="G208">
            <v>66</v>
          </cell>
          <cell r="H208">
            <v>1031.76</v>
          </cell>
          <cell r="I208">
            <v>0</v>
          </cell>
          <cell r="J208" t="str">
            <v>Enc Personal</v>
          </cell>
          <cell r="K208" t="str">
            <v>Dtct</v>
          </cell>
        </row>
        <row r="209">
          <cell r="B209">
            <v>165175</v>
          </cell>
          <cell r="C209" t="str">
            <v>Reinoso L. Ruben .</v>
          </cell>
          <cell r="D209">
            <v>2117</v>
          </cell>
          <cell r="E209" t="str">
            <v>ENCARGADO CEN.DOC.TC</v>
          </cell>
          <cell r="F209">
            <v>3175</v>
          </cell>
          <cell r="G209">
            <v>0</v>
          </cell>
          <cell r="H209">
            <v>926.1</v>
          </cell>
          <cell r="I209">
            <v>0</v>
          </cell>
          <cell r="J209" t="str">
            <v>Presupuesto</v>
          </cell>
          <cell r="K209" t="str">
            <v>Dtct</v>
          </cell>
        </row>
        <row r="210">
          <cell r="B210">
            <v>103903</v>
          </cell>
          <cell r="C210" t="str">
            <v>Valdez F. Ruth .</v>
          </cell>
          <cell r="D210">
            <v>1109</v>
          </cell>
          <cell r="E210" t="str">
            <v>COORDINADOR ADM.</v>
          </cell>
          <cell r="F210">
            <v>2934</v>
          </cell>
          <cell r="G210">
            <v>448.8</v>
          </cell>
          <cell r="H210">
            <v>1014.84</v>
          </cell>
          <cell r="I210">
            <v>0</v>
          </cell>
          <cell r="J210" t="str">
            <v>Secretaria</v>
          </cell>
          <cell r="K210" t="str">
            <v>Dtct</v>
          </cell>
        </row>
        <row r="211">
          <cell r="B211">
            <v>167536</v>
          </cell>
          <cell r="C211" t="str">
            <v>Durán. Jorge C.</v>
          </cell>
          <cell r="D211">
            <v>3182</v>
          </cell>
          <cell r="E211" t="str">
            <v>TECNICO ESP.SUP. II</v>
          </cell>
          <cell r="F211">
            <v>3720</v>
          </cell>
          <cell r="G211">
            <v>0</v>
          </cell>
          <cell r="H211">
            <v>0</v>
          </cell>
          <cell r="I211">
            <v>0</v>
          </cell>
          <cell r="J211" t="str">
            <v>Adm Of Dtcx</v>
          </cell>
          <cell r="K211" t="str">
            <v>Dtcx</v>
          </cell>
        </row>
        <row r="212">
          <cell r="B212">
            <v>167569</v>
          </cell>
          <cell r="C212" t="str">
            <v>Camacho. Gerónimo.</v>
          </cell>
          <cell r="D212">
            <v>1106</v>
          </cell>
          <cell r="E212" t="str">
            <v>ENCARGADO ADM. I</v>
          </cell>
          <cell r="F212">
            <v>2034</v>
          </cell>
          <cell r="G212">
            <v>284.24</v>
          </cell>
          <cell r="H212">
            <v>310.35000000000002</v>
          </cell>
          <cell r="I212">
            <v>0</v>
          </cell>
          <cell r="J212" t="str">
            <v>Adm Ventas</v>
          </cell>
          <cell r="K212" t="str">
            <v>Dtcx</v>
          </cell>
        </row>
        <row r="213">
          <cell r="B213">
            <v>95299</v>
          </cell>
          <cell r="C213" t="str">
            <v>Figueroa R. Carlos J.</v>
          </cell>
          <cell r="D213">
            <v>3181</v>
          </cell>
          <cell r="E213" t="str">
            <v>TECNICO ESP.SUP. I</v>
          </cell>
          <cell r="F213">
            <v>3373</v>
          </cell>
          <cell r="G213">
            <v>448.8</v>
          </cell>
          <cell r="H213">
            <v>1274</v>
          </cell>
          <cell r="I213">
            <v>0</v>
          </cell>
          <cell r="J213" t="str">
            <v>Cajero</v>
          </cell>
          <cell r="K213" t="str">
            <v>Dtcx</v>
          </cell>
        </row>
        <row r="214">
          <cell r="B214">
            <v>128991</v>
          </cell>
          <cell r="C214" t="str">
            <v>Vasquez M. Jose D.</v>
          </cell>
          <cell r="D214">
            <v>2301</v>
          </cell>
          <cell r="E214" t="str">
            <v>OPERADOR PTA.GAS I</v>
          </cell>
          <cell r="F214">
            <v>1940</v>
          </cell>
          <cell r="G214">
            <v>448.8</v>
          </cell>
          <cell r="H214">
            <v>1393.7</v>
          </cell>
          <cell r="I214">
            <v>0</v>
          </cell>
          <cell r="J214" t="str">
            <v>Enc Personal</v>
          </cell>
          <cell r="K214" t="str">
            <v>Dtcx</v>
          </cell>
        </row>
        <row r="215">
          <cell r="B215">
            <v>165985</v>
          </cell>
          <cell r="C215" t="str">
            <v>Terrazas G. Osvaldo .</v>
          </cell>
          <cell r="D215">
            <v>3181</v>
          </cell>
          <cell r="E215" t="str">
            <v>TECNICO ESP.SUP. I</v>
          </cell>
          <cell r="F215">
            <v>3373</v>
          </cell>
          <cell r="G215">
            <v>0</v>
          </cell>
          <cell r="H215">
            <v>983.85</v>
          </cell>
          <cell r="I215">
            <v>0</v>
          </cell>
          <cell r="J215" t="str">
            <v>Cajero</v>
          </cell>
          <cell r="K215" t="str">
            <v>Dtcx-Oru</v>
          </cell>
        </row>
        <row r="216">
          <cell r="B216">
            <v>166686</v>
          </cell>
          <cell r="C216" t="str">
            <v>Ferreira. José</v>
          </cell>
          <cell r="F216">
            <v>4105</v>
          </cell>
          <cell r="G216">
            <v>0</v>
          </cell>
          <cell r="H216">
            <v>1368.4</v>
          </cell>
          <cell r="I216">
            <v>0</v>
          </cell>
          <cell r="J216" t="str">
            <v>Personal</v>
          </cell>
          <cell r="K216" t="str">
            <v>Ggl</v>
          </cell>
        </row>
        <row r="217">
          <cell r="B217">
            <v>165399</v>
          </cell>
          <cell r="C217" t="str">
            <v>Anez B. Jorge H.</v>
          </cell>
          <cell r="D217">
            <v>1108</v>
          </cell>
          <cell r="E217" t="str">
            <v>ENCARGADO ADM. III</v>
          </cell>
          <cell r="F217">
            <v>2558</v>
          </cell>
          <cell r="G217">
            <v>0</v>
          </cell>
          <cell r="H217">
            <v>895.44</v>
          </cell>
          <cell r="I217">
            <v>0</v>
          </cell>
          <cell r="J217" t="str">
            <v>Ventas</v>
          </cell>
          <cell r="K217" t="str">
            <v>Dtco</v>
          </cell>
        </row>
        <row r="218">
          <cell r="B218">
            <v>167254</v>
          </cell>
          <cell r="C218" t="str">
            <v>Barrancos M. Abel .</v>
          </cell>
          <cell r="D218">
            <v>2215</v>
          </cell>
          <cell r="E218" t="str">
            <v>SUPERVISOR LODOS</v>
          </cell>
          <cell r="F218">
            <v>2934</v>
          </cell>
          <cell r="G218">
            <v>0</v>
          </cell>
          <cell r="H218">
            <v>1246.95</v>
          </cell>
          <cell r="I218">
            <v>586.79999999999995</v>
          </cell>
          <cell r="J218" t="str">
            <v>Cajero Zona</v>
          </cell>
          <cell r="K218" t="str">
            <v>Dtco-Psa</v>
          </cell>
        </row>
        <row r="219">
          <cell r="B219">
            <v>167098</v>
          </cell>
          <cell r="C219" t="str">
            <v>Rivera O. Nilda S.</v>
          </cell>
          <cell r="D219">
            <v>1118</v>
          </cell>
          <cell r="E219" t="str">
            <v>SECRETARIA EJEC. II</v>
          </cell>
          <cell r="F219">
            <v>2688</v>
          </cell>
          <cell r="G219">
            <v>0</v>
          </cell>
          <cell r="H219">
            <v>560</v>
          </cell>
          <cell r="I219">
            <v>0</v>
          </cell>
          <cell r="J219" t="str">
            <v>Secretaria</v>
          </cell>
          <cell r="K219" t="str">
            <v>Dtcs-Pts-Vtas</v>
          </cell>
        </row>
        <row r="220">
          <cell r="B220">
            <v>164582</v>
          </cell>
          <cell r="C220" t="str">
            <v>Sejas . Alex S.</v>
          </cell>
          <cell r="D220">
            <v>2302</v>
          </cell>
          <cell r="E220" t="str">
            <v>OPERADOR PTA GAS II</v>
          </cell>
          <cell r="F220">
            <v>2127</v>
          </cell>
          <cell r="G220">
            <v>0</v>
          </cell>
          <cell r="H220">
            <v>354.6</v>
          </cell>
          <cell r="I220">
            <v>0</v>
          </cell>
          <cell r="J220" t="str">
            <v>Facturación</v>
          </cell>
          <cell r="K220" t="str">
            <v>Dtcs-Tbo-Glp</v>
          </cell>
        </row>
        <row r="221">
          <cell r="B221">
            <v>165704</v>
          </cell>
          <cell r="C221" t="str">
            <v>De Lemoine B. Jean P.</v>
          </cell>
          <cell r="D221">
            <v>1108</v>
          </cell>
          <cell r="E221" t="str">
            <v>ENCARGADO ADM. III</v>
          </cell>
          <cell r="F221">
            <v>2558</v>
          </cell>
          <cell r="G221">
            <v>0</v>
          </cell>
          <cell r="H221">
            <v>767.52</v>
          </cell>
          <cell r="I221">
            <v>0</v>
          </cell>
          <cell r="J221" t="str">
            <v>Ventas</v>
          </cell>
          <cell r="K221" t="str">
            <v>Dtct</v>
          </cell>
        </row>
        <row r="222">
          <cell r="B222">
            <v>165753</v>
          </cell>
          <cell r="C222" t="str">
            <v>Rivera P. Bladimir .</v>
          </cell>
          <cell r="D222">
            <v>1520</v>
          </cell>
          <cell r="E222" t="str">
            <v>SUPERVISOR COMERCIAL</v>
          </cell>
          <cell r="F222">
            <v>2558</v>
          </cell>
          <cell r="G222">
            <v>0</v>
          </cell>
          <cell r="H222">
            <v>554.32000000000005</v>
          </cell>
          <cell r="I222">
            <v>511.6</v>
          </cell>
          <cell r="J222" t="str">
            <v>Tanquista</v>
          </cell>
          <cell r="K222" t="str">
            <v>Dtct-Bmo</v>
          </cell>
        </row>
        <row r="223">
          <cell r="B223">
            <v>112565</v>
          </cell>
          <cell r="C223" t="str">
            <v>Lema O. Maximo .</v>
          </cell>
          <cell r="D223">
            <v>1508</v>
          </cell>
          <cell r="E223" t="str">
            <v>JEFE PLTA.ENV.O GLP</v>
          </cell>
          <cell r="F223">
            <v>2439</v>
          </cell>
          <cell r="G223">
            <v>448.8</v>
          </cell>
          <cell r="H223">
            <v>1035.01</v>
          </cell>
          <cell r="I223">
            <v>487.8</v>
          </cell>
          <cell r="J223" t="str">
            <v>Tanquista</v>
          </cell>
          <cell r="K223" t="str">
            <v>Dtct-Yac</v>
          </cell>
        </row>
        <row r="224">
          <cell r="B224">
            <v>151746</v>
          </cell>
          <cell r="C224" t="str">
            <v>Cutili C. German .</v>
          </cell>
          <cell r="D224">
            <v>1108</v>
          </cell>
          <cell r="E224" t="str">
            <v>ENCARGADO ADM. III</v>
          </cell>
          <cell r="F224">
            <v>2558</v>
          </cell>
          <cell r="G224">
            <v>343.2</v>
          </cell>
          <cell r="H224">
            <v>1281.54</v>
          </cell>
          <cell r="I224">
            <v>0</v>
          </cell>
          <cell r="J224" t="str">
            <v>Ventas</v>
          </cell>
          <cell r="K224" t="str">
            <v>Dtcx</v>
          </cell>
        </row>
        <row r="225">
          <cell r="B225">
            <v>165993</v>
          </cell>
          <cell r="C225" t="str">
            <v>Cayoja A. Juan C.</v>
          </cell>
          <cell r="D225">
            <v>2322</v>
          </cell>
          <cell r="E225" t="str">
            <v>INSPECTOR IND. I</v>
          </cell>
          <cell r="F225">
            <v>2801</v>
          </cell>
          <cell r="G225">
            <v>0</v>
          </cell>
          <cell r="H225">
            <v>1440</v>
          </cell>
          <cell r="I225">
            <v>0</v>
          </cell>
          <cell r="J225" t="str">
            <v>Enc Productos</v>
          </cell>
          <cell r="K225" t="str">
            <v>Dtcx-Oru</v>
          </cell>
        </row>
        <row r="226">
          <cell r="B226">
            <v>99150</v>
          </cell>
          <cell r="C226" t="str">
            <v>Arrien A. Ellen M.</v>
          </cell>
          <cell r="D226">
            <v>2108</v>
          </cell>
          <cell r="E226" t="str">
            <v>ENCARGADO ARCH.TEC.</v>
          </cell>
          <cell r="F226">
            <v>2801</v>
          </cell>
          <cell r="G226">
            <v>554.4</v>
          </cell>
          <cell r="H226">
            <v>1677.6</v>
          </cell>
          <cell r="I226">
            <v>0</v>
          </cell>
          <cell r="J226" t="str">
            <v>Ventas</v>
          </cell>
          <cell r="K226" t="str">
            <v>Dtcx-Oru</v>
          </cell>
        </row>
        <row r="227">
          <cell r="B227">
            <v>140343</v>
          </cell>
          <cell r="C227" t="str">
            <v>Hinojosa G. Adolfo .</v>
          </cell>
          <cell r="D227">
            <v>5123</v>
          </cell>
          <cell r="E227" t="str">
            <v>ASESOR II</v>
          </cell>
          <cell r="F227">
            <v>12261</v>
          </cell>
          <cell r="G227">
            <v>554.4</v>
          </cell>
          <cell r="H227">
            <v>0</v>
          </cell>
          <cell r="I227">
            <v>0</v>
          </cell>
          <cell r="J227" t="str">
            <v>Abogado Comercial</v>
          </cell>
          <cell r="K227" t="str">
            <v>Ggl</v>
          </cell>
        </row>
        <row r="228">
          <cell r="B228">
            <v>16367</v>
          </cell>
          <cell r="C228" t="str">
            <v>Botello P. Guillermo A.</v>
          </cell>
          <cell r="D228">
            <v>5062</v>
          </cell>
          <cell r="E228" t="str">
            <v>ABOGADO III</v>
          </cell>
          <cell r="F228">
            <v>6671</v>
          </cell>
          <cell r="G228">
            <v>66</v>
          </cell>
          <cell r="H228">
            <v>0</v>
          </cell>
          <cell r="I228">
            <v>0</v>
          </cell>
          <cell r="J228" t="str">
            <v>Ayudante de Hinojosa</v>
          </cell>
          <cell r="K228" t="str">
            <v>Ggl</v>
          </cell>
        </row>
        <row r="229">
          <cell r="B229">
            <v>167379</v>
          </cell>
          <cell r="C229" t="str">
            <v>Mamani R. Seferino .</v>
          </cell>
          <cell r="D229">
            <v>2527</v>
          </cell>
          <cell r="E229" t="str">
            <v>MECANICO III</v>
          </cell>
          <cell r="F229">
            <v>2333</v>
          </cell>
          <cell r="G229">
            <v>0</v>
          </cell>
          <cell r="H229">
            <v>1749.6</v>
          </cell>
          <cell r="I229">
            <v>0</v>
          </cell>
          <cell r="J229" t="str">
            <v>Chofer de Estepa</v>
          </cell>
          <cell r="K229" t="str">
            <v>Ggl</v>
          </cell>
        </row>
        <row r="230">
          <cell r="B230">
            <v>144873</v>
          </cell>
          <cell r="C230" t="str">
            <v>Villegas E. Marion R.</v>
          </cell>
          <cell r="D230">
            <v>1109</v>
          </cell>
          <cell r="E230" t="str">
            <v>COORDINADOR ADM.</v>
          </cell>
          <cell r="F230">
            <v>2934</v>
          </cell>
          <cell r="G230">
            <v>448.8</v>
          </cell>
          <cell r="H230">
            <v>1409.5</v>
          </cell>
          <cell r="I230">
            <v>0</v>
          </cell>
          <cell r="J230" t="str">
            <v>Secretaria de Asesor Legal</v>
          </cell>
          <cell r="K230" t="str">
            <v>Ggl</v>
          </cell>
        </row>
        <row r="231">
          <cell r="B231">
            <v>167320</v>
          </cell>
          <cell r="C231" t="str">
            <v>Vargas A. Fabiola C.</v>
          </cell>
          <cell r="D231">
            <v>3181</v>
          </cell>
          <cell r="E231" t="str">
            <v>TECNICO ESP.SUP. I</v>
          </cell>
          <cell r="F231">
            <v>3373</v>
          </cell>
          <cell r="G231">
            <v>0</v>
          </cell>
          <cell r="H231">
            <v>618.41999999999996</v>
          </cell>
          <cell r="I231">
            <v>0</v>
          </cell>
          <cell r="J231" t="str">
            <v>Secretaria de Victor Jorge</v>
          </cell>
          <cell r="K231" t="str">
            <v>Ggl</v>
          </cell>
        </row>
        <row r="232">
          <cell r="B232">
            <v>112177</v>
          </cell>
          <cell r="C232" t="str">
            <v>Maldonado . Venancio .</v>
          </cell>
          <cell r="D232">
            <v>2538</v>
          </cell>
          <cell r="E232" t="str">
            <v>SUPERVISOR INSTRUMEN</v>
          </cell>
          <cell r="F232">
            <v>3071</v>
          </cell>
          <cell r="G232">
            <v>448.8</v>
          </cell>
          <cell r="H232">
            <v>2639.7</v>
          </cell>
          <cell r="I232">
            <v>0</v>
          </cell>
          <cell r="J232" t="str">
            <v>Mensajero de Gerencia Comercial</v>
          </cell>
          <cell r="K232" t="str">
            <v>Ggl</v>
          </cell>
        </row>
        <row r="233">
          <cell r="B233">
            <v>166835</v>
          </cell>
          <cell r="C233" t="str">
            <v>Valle R. Eleucadio A.</v>
          </cell>
          <cell r="D233">
            <v>1108</v>
          </cell>
          <cell r="E233" t="str">
            <v>ENCARGADO ADM. III</v>
          </cell>
          <cell r="F233">
            <v>2558</v>
          </cell>
          <cell r="G233">
            <v>0</v>
          </cell>
          <cell r="H233">
            <v>1066</v>
          </cell>
          <cell r="I233">
            <v>0</v>
          </cell>
          <cell r="J233" t="str">
            <v>Mensajero de Asesor Legal</v>
          </cell>
          <cell r="K233" t="str">
            <v>Ggl</v>
          </cell>
        </row>
        <row r="234">
          <cell r="B234">
            <v>166991</v>
          </cell>
          <cell r="C234" t="str">
            <v>Estepa M. Nicanor .</v>
          </cell>
          <cell r="D234">
            <v>6147</v>
          </cell>
          <cell r="E234" t="str">
            <v>DIRECTOR GENERAL</v>
          </cell>
          <cell r="F234">
            <v>18706</v>
          </cell>
          <cell r="G234">
            <v>237.6</v>
          </cell>
          <cell r="H234">
            <v>0</v>
          </cell>
          <cell r="I234">
            <v>0</v>
          </cell>
          <cell r="J234" t="str">
            <v>Director</v>
          </cell>
          <cell r="K234" t="str">
            <v>Ggl</v>
          </cell>
        </row>
        <row r="235">
          <cell r="B235">
            <v>77081</v>
          </cell>
          <cell r="C235" t="str">
            <v>Leon P. Gonzalo E.</v>
          </cell>
          <cell r="D235">
            <v>6101</v>
          </cell>
          <cell r="E235" t="str">
            <v>INGENIERO DIST. II</v>
          </cell>
          <cell r="F235">
            <v>9841</v>
          </cell>
          <cell r="G235">
            <v>660</v>
          </cell>
          <cell r="H235">
            <v>0</v>
          </cell>
          <cell r="I235">
            <v>0</v>
          </cell>
          <cell r="J235" t="str">
            <v>Director de Ventas y Mercadeo</v>
          </cell>
          <cell r="K235" t="str">
            <v>Ggl</v>
          </cell>
        </row>
        <row r="236">
          <cell r="B236">
            <v>166397</v>
          </cell>
          <cell r="C236" t="str">
            <v>Rivero E. Yaneth D.</v>
          </cell>
          <cell r="D236">
            <v>3182</v>
          </cell>
          <cell r="E236" t="str">
            <v>TECNICO ESP.SUP. II</v>
          </cell>
          <cell r="F236">
            <v>3720</v>
          </cell>
          <cell r="G236">
            <v>448.8</v>
          </cell>
          <cell r="H236">
            <v>2084.4</v>
          </cell>
          <cell r="I236">
            <v>0</v>
          </cell>
          <cell r="J236" t="str">
            <v>Secretaria de Estepa</v>
          </cell>
          <cell r="K236" t="str">
            <v>Ggl</v>
          </cell>
        </row>
        <row r="237">
          <cell r="B237">
            <v>141952</v>
          </cell>
          <cell r="C237" t="str">
            <v>Rodo F. Lilian J.</v>
          </cell>
          <cell r="D237">
            <v>1109</v>
          </cell>
          <cell r="E237" t="str">
            <v>COORDINADOR ADM.</v>
          </cell>
          <cell r="F237">
            <v>2934</v>
          </cell>
          <cell r="G237">
            <v>554.4</v>
          </cell>
          <cell r="H237">
            <v>2325.6</v>
          </cell>
          <cell r="I237">
            <v>0</v>
          </cell>
          <cell r="J237" t="str">
            <v>Secretaria de León y apoya a Personal y Tesorería</v>
          </cell>
          <cell r="K237" t="str">
            <v>Ggl</v>
          </cell>
        </row>
        <row r="238">
          <cell r="B238">
            <v>86868</v>
          </cell>
          <cell r="C238" t="str">
            <v>Salazar P. Julio D.</v>
          </cell>
          <cell r="D238">
            <v>3183</v>
          </cell>
          <cell r="E238" t="str">
            <v>TECNICO ESP.SUP. III</v>
          </cell>
          <cell r="F238">
            <v>4105</v>
          </cell>
          <cell r="G238">
            <v>554.4</v>
          </cell>
          <cell r="H238">
            <v>3106.4</v>
          </cell>
          <cell r="I238">
            <v>0</v>
          </cell>
          <cell r="J238" t="str">
            <v>Trabaja con León y apoya en planillas</v>
          </cell>
          <cell r="K238" t="str">
            <v>Ggl</v>
          </cell>
        </row>
        <row r="239">
          <cell r="B239">
            <v>167387</v>
          </cell>
          <cell r="C239" t="str">
            <v>Valls C. Juan J.</v>
          </cell>
          <cell r="D239">
            <v>3182</v>
          </cell>
          <cell r="E239" t="str">
            <v>TECNICO ESP.SUP. II</v>
          </cell>
          <cell r="F239">
            <v>3720</v>
          </cell>
          <cell r="G239">
            <v>0</v>
          </cell>
          <cell r="H239">
            <v>620</v>
          </cell>
          <cell r="I239">
            <v>0</v>
          </cell>
          <cell r="J239" t="str">
            <v>Ventas con León</v>
          </cell>
          <cell r="K239" t="str">
            <v>Ggl</v>
          </cell>
        </row>
        <row r="240">
          <cell r="B240">
            <v>59402</v>
          </cell>
          <cell r="C240" t="str">
            <v>Saavedra L. Ramiro W.</v>
          </cell>
          <cell r="D240">
            <v>3181</v>
          </cell>
          <cell r="E240" t="str">
            <v>TECNICO ESP.SUP. I</v>
          </cell>
          <cell r="F240">
            <v>3373</v>
          </cell>
          <cell r="G240">
            <v>343.2</v>
          </cell>
          <cell r="H240">
            <v>1858.2</v>
          </cell>
          <cell r="I240">
            <v>0</v>
          </cell>
          <cell r="J240" t="str">
            <v>Ventas con León y habilitado para trámites ante Hacienda, Samapa, Etc.</v>
          </cell>
          <cell r="K240" t="str">
            <v>Ggl</v>
          </cell>
        </row>
        <row r="241">
          <cell r="B241">
            <v>2</v>
          </cell>
          <cell r="C241" t="str">
            <v>Krsul, Drina</v>
          </cell>
          <cell r="D241">
            <v>9102</v>
          </cell>
          <cell r="E241" t="str">
            <v>GERENTE</v>
          </cell>
          <cell r="F241">
            <v>24000</v>
          </cell>
          <cell r="G241">
            <v>0</v>
          </cell>
          <cell r="H241">
            <v>0</v>
          </cell>
          <cell r="I241">
            <v>0</v>
          </cell>
          <cell r="J241" t="str">
            <v>Gerente de Operaciones</v>
          </cell>
          <cell r="K241" t="str">
            <v>Gop</v>
          </cell>
        </row>
        <row r="242">
          <cell r="B242">
            <v>3</v>
          </cell>
          <cell r="C242" t="str">
            <v>Baracatt, Jorge</v>
          </cell>
          <cell r="D242">
            <v>9102</v>
          </cell>
          <cell r="E242" t="str">
            <v>GERENTE</v>
          </cell>
          <cell r="F242">
            <v>24000</v>
          </cell>
          <cell r="G242">
            <v>0</v>
          </cell>
          <cell r="H242">
            <v>0</v>
          </cell>
          <cell r="I242">
            <v>0</v>
          </cell>
          <cell r="J242" t="str">
            <v>Gerente de Comercialización</v>
          </cell>
          <cell r="K242" t="str">
            <v>Gco</v>
          </cell>
        </row>
        <row r="243">
          <cell r="B243">
            <v>4</v>
          </cell>
          <cell r="C243" t="str">
            <v>Aldayuz, Fernando</v>
          </cell>
          <cell r="D243">
            <v>9102</v>
          </cell>
          <cell r="E243" t="str">
            <v>GERENTE</v>
          </cell>
          <cell r="F243">
            <v>24000</v>
          </cell>
          <cell r="G243">
            <v>0</v>
          </cell>
          <cell r="H243">
            <v>0</v>
          </cell>
          <cell r="I243">
            <v>0</v>
          </cell>
          <cell r="J243" t="str">
            <v>Gerente de Ingeniería y Proyectos</v>
          </cell>
          <cell r="K243" t="str">
            <v>Gip</v>
          </cell>
        </row>
        <row r="244">
          <cell r="B244">
            <v>5</v>
          </cell>
          <cell r="C244" t="str">
            <v>Urjel, Marcelo</v>
          </cell>
          <cell r="D244">
            <v>8101</v>
          </cell>
          <cell r="E244" t="str">
            <v>PROFESIONAL I</v>
          </cell>
          <cell r="F244">
            <v>13000</v>
          </cell>
          <cell r="G244">
            <v>0</v>
          </cell>
          <cell r="H244">
            <v>0</v>
          </cell>
          <cell r="I244">
            <v>0</v>
          </cell>
          <cell r="J244" t="str">
            <v>Responsable de Compra venta de GLP y Gas Natural</v>
          </cell>
          <cell r="K244" t="str">
            <v>Gco</v>
          </cell>
        </row>
        <row r="245">
          <cell r="B245">
            <v>6</v>
          </cell>
          <cell r="C245" t="str">
            <v>Balanza, Jaime</v>
          </cell>
          <cell r="D245">
            <v>8101</v>
          </cell>
          <cell r="E245" t="str">
            <v>PROFESIONAL I</v>
          </cell>
          <cell r="F245">
            <v>13000</v>
          </cell>
          <cell r="G245">
            <v>0</v>
          </cell>
          <cell r="H245">
            <v>0</v>
          </cell>
          <cell r="I245">
            <v>0</v>
          </cell>
          <cell r="J245" t="str">
            <v>Responsable de Promoción y Mercadeo</v>
          </cell>
          <cell r="K245" t="str">
            <v>Gco</v>
          </cell>
        </row>
        <row r="246">
          <cell r="B246" t="str">
            <v>a</v>
          </cell>
          <cell r="C246" t="str">
            <v>Vacante.  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Consulta2_final"/>
      <sheetName val="ACTUAL"/>
      <sheetName val="TOTALES"/>
      <sheetName val="ANTERIO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Consulta2_final"/>
      <sheetName val="ACTUAL"/>
      <sheetName val="TOTALES"/>
      <sheetName val="ANTERIO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1a"/>
      <sheetName val="table2"/>
      <sheetName val="table2sdr"/>
      <sheetName val="table3"/>
      <sheetName val="table4"/>
      <sheetName val=" graph"/>
      <sheetName val="graph2"/>
      <sheetName val="ControlSheet"/>
      <sheetName val="download"/>
      <sheetName val="data"/>
      <sheetName val="print"/>
      <sheetName val="copy"/>
      <sheetName val="tab4macro"/>
      <sheetName val="Module1"/>
      <sheetName val="Module4"/>
      <sheetName val="A"/>
      <sheetName val="VM"/>
      <sheetName val="summary bop"/>
    </sheetNames>
    <sheetDataSet>
      <sheetData sheetId="0">
        <row r="14">
          <cell r="A14" t="str">
            <v>1990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</row>
        <row r="15">
          <cell r="A15" t="str">
            <v>1991</v>
          </cell>
          <cell r="C15">
            <v>90.061710660307469</v>
          </cell>
          <cell r="D15">
            <v>94.317985537694327</v>
          </cell>
          <cell r="E15">
            <v>99.068245335362462</v>
          </cell>
          <cell r="F15">
            <v>93.521402784400593</v>
          </cell>
          <cell r="G15">
            <v>96.356214226927307</v>
          </cell>
          <cell r="H15">
            <v>85.738754338536481</v>
          </cell>
          <cell r="I15">
            <v>103.20820298953306</v>
          </cell>
          <cell r="J15">
            <v>84.255869988316391</v>
          </cell>
        </row>
        <row r="16">
          <cell r="A16" t="str">
            <v>1992</v>
          </cell>
          <cell r="C16">
            <v>89.509960210750577</v>
          </cell>
          <cell r="D16">
            <v>94.416130218092007</v>
          </cell>
          <cell r="E16">
            <v>101.30356275922166</v>
          </cell>
          <cell r="F16">
            <v>80.53934344841123</v>
          </cell>
          <cell r="G16">
            <v>98.984153375837664</v>
          </cell>
          <cell r="H16">
            <v>83.734696956284708</v>
          </cell>
          <cell r="I16">
            <v>98.027044834783055</v>
          </cell>
          <cell r="J16">
            <v>82.817619562438509</v>
          </cell>
        </row>
        <row r="17">
          <cell r="A17" t="str">
            <v>1993</v>
          </cell>
          <cell r="C17">
            <v>86.356477851068576</v>
          </cell>
          <cell r="D17">
            <v>96.12633245159428</v>
          </cell>
          <cell r="E17">
            <v>99.942450600106838</v>
          </cell>
          <cell r="F17">
            <v>85.60149592389017</v>
          </cell>
          <cell r="G17">
            <v>114.99636874349342</v>
          </cell>
          <cell r="H17">
            <v>71.877156137399368</v>
          </cell>
          <cell r="I17">
            <v>82.97884804666937</v>
          </cell>
          <cell r="J17">
            <v>73.029749471628108</v>
          </cell>
        </row>
        <row r="18">
          <cell r="A18" t="str">
            <v>1994</v>
          </cell>
          <cell r="C18">
            <v>92.22454123167249</v>
          </cell>
          <cell r="D18">
            <v>108.97371909203669</v>
          </cell>
          <cell r="E18">
            <v>105.0973154089184</v>
          </cell>
          <cell r="F18">
            <v>149.71308437834458</v>
          </cell>
          <cell r="G18">
            <v>125.87934622847581</v>
          </cell>
          <cell r="H18">
            <v>83.798239091824527</v>
          </cell>
          <cell r="I18">
            <v>89.587844187274086</v>
          </cell>
          <cell r="J18">
            <v>69.377553937511365</v>
          </cell>
        </row>
        <row r="19">
          <cell r="A19" t="str">
            <v>1995</v>
          </cell>
          <cell r="C19">
            <v>99.807538684859637</v>
          </cell>
          <cell r="D19">
            <v>118.10672585412918</v>
          </cell>
          <cell r="E19">
            <v>113.6479124994212</v>
          </cell>
          <cell r="F19">
            <v>151.12494187728188</v>
          </cell>
          <cell r="G19">
            <v>131.25862152167136</v>
          </cell>
          <cell r="H19">
            <v>100.16128767152226</v>
          </cell>
          <cell r="I19">
            <v>99.067934937264212</v>
          </cell>
          <cell r="J19">
            <v>74.846236092262615</v>
          </cell>
        </row>
        <row r="20">
          <cell r="A20" t="str">
            <v>1996</v>
          </cell>
          <cell r="C20">
            <v>104.85074700632158</v>
          </cell>
          <cell r="D20">
            <v>116.73558371651399</v>
          </cell>
          <cell r="E20">
            <v>127.50778118847967</v>
          </cell>
          <cell r="F20">
            <v>124.8637353605953</v>
          </cell>
          <cell r="G20">
            <v>127.71444180046353</v>
          </cell>
          <cell r="H20">
            <v>88.214312602230493</v>
          </cell>
          <cell r="I20">
            <v>112.688060368422</v>
          </cell>
          <cell r="J20">
            <v>88.639043030480025</v>
          </cell>
        </row>
        <row r="21">
          <cell r="A21" t="str">
            <v>1997</v>
          </cell>
          <cell r="C21">
            <v>100.71044948448633</v>
          </cell>
          <cell r="D21">
            <v>113.04550964267457</v>
          </cell>
          <cell r="E21">
            <v>113.96379769766186</v>
          </cell>
          <cell r="F21">
            <v>165.51987142560392</v>
          </cell>
          <cell r="G21">
            <v>118.99894056843455</v>
          </cell>
          <cell r="H21">
            <v>91.460403802315355</v>
          </cell>
          <cell r="I21">
            <v>113.91347133235023</v>
          </cell>
          <cell r="J21">
            <v>83.884610923553424</v>
          </cell>
        </row>
        <row r="22">
          <cell r="A22" t="str">
            <v>1998</v>
          </cell>
          <cell r="C22">
            <v>79.719932179449259</v>
          </cell>
          <cell r="D22">
            <v>96.433724033775235</v>
          </cell>
          <cell r="E22">
            <v>99.655675142841631</v>
          </cell>
          <cell r="F22">
            <v>140.34020264053231</v>
          </cell>
          <cell r="G22">
            <v>99.541195619115754</v>
          </cell>
          <cell r="H22">
            <v>76.644834327110289</v>
          </cell>
          <cell r="I22">
            <v>117.10506889961678</v>
          </cell>
          <cell r="J22">
            <v>56.921213739860427</v>
          </cell>
        </row>
        <row r="23">
          <cell r="A23" t="str">
            <v>1999</v>
          </cell>
          <cell r="C23">
            <v>84.835505913852344</v>
          </cell>
          <cell r="D23">
            <v>89.632707257386642</v>
          </cell>
          <cell r="E23">
            <v>84.112208564704929</v>
          </cell>
          <cell r="F23">
            <v>110.50309865276364</v>
          </cell>
          <cell r="G23">
            <v>101.75759673013107</v>
          </cell>
          <cell r="H23">
            <v>75.499678098157389</v>
          </cell>
          <cell r="I23">
            <v>112.38096318684518</v>
          </cell>
          <cell r="J23">
            <v>78.291805736028948</v>
          </cell>
        </row>
        <row r="25">
          <cell r="A25" t="str">
            <v>97 Q4</v>
          </cell>
          <cell r="C25">
            <v>96.209376367334343</v>
          </cell>
          <cell r="D25">
            <v>106.61360907389643</v>
          </cell>
          <cell r="E25">
            <v>110.61924169608535</v>
          </cell>
          <cell r="F25">
            <v>157.84140763284634</v>
          </cell>
          <cell r="G25">
            <v>108.61293490572967</v>
          </cell>
          <cell r="H25">
            <v>86.028300211493942</v>
          </cell>
          <cell r="I25">
            <v>113.27434744715596</v>
          </cell>
          <cell r="J25">
            <v>82.01731425932887</v>
          </cell>
        </row>
        <row r="26">
          <cell r="A26" t="str">
            <v>98 Q1</v>
          </cell>
          <cell r="C26">
            <v>85.164505633058738</v>
          </cell>
          <cell r="D26">
            <v>102.40410488303257</v>
          </cell>
          <cell r="E26">
            <v>106.66981721184665</v>
          </cell>
          <cell r="F26">
            <v>165.05878896151395</v>
          </cell>
          <cell r="G26">
            <v>102.73467268603689</v>
          </cell>
          <cell r="H26">
            <v>80.194072022212694</v>
          </cell>
          <cell r="I26">
            <v>117.07604533637725</v>
          </cell>
          <cell r="J26">
            <v>61.648551100588492</v>
          </cell>
        </row>
        <row r="27">
          <cell r="A27" t="str">
            <v>98 Q2</v>
          </cell>
          <cell r="C27">
            <v>81.334433980341828</v>
          </cell>
          <cell r="D27">
            <v>98.567306495449088</v>
          </cell>
          <cell r="E27">
            <v>102.22868528123071</v>
          </cell>
          <cell r="F27">
            <v>141.82405797017546</v>
          </cell>
          <cell r="G27">
            <v>101.92931479173363</v>
          </cell>
          <cell r="H27">
            <v>78.16151705800425</v>
          </cell>
          <cell r="I27">
            <v>117.94674970291675</v>
          </cell>
          <cell r="J27">
            <v>57.827655159498129</v>
          </cell>
        </row>
        <row r="28">
          <cell r="A28" t="str">
            <v>98 Q3</v>
          </cell>
          <cell r="C28">
            <v>77.265433577914919</v>
          </cell>
          <cell r="D28">
            <v>92.408847329235115</v>
          </cell>
          <cell r="E28">
            <v>93.428192885968045</v>
          </cell>
          <cell r="F28">
            <v>129.12741465682404</v>
          </cell>
          <cell r="G28">
            <v>96.747632369666277</v>
          </cell>
          <cell r="H28">
            <v>75.445602918702093</v>
          </cell>
          <cell r="I28">
            <v>117.8831748008747</v>
          </cell>
          <cell r="J28">
            <v>56.608814820203946</v>
          </cell>
        </row>
        <row r="30">
          <cell r="A30" t="str">
            <v>98 Q4</v>
          </cell>
          <cell r="C30">
            <v>75.115355526481565</v>
          </cell>
          <cell r="D30">
            <v>92.354637427384134</v>
          </cell>
          <cell r="E30">
            <v>96.29600519232109</v>
          </cell>
          <cell r="F30">
            <v>125.35054897361577</v>
          </cell>
          <cell r="G30">
            <v>96.753162629026221</v>
          </cell>
          <cell r="H30">
            <v>72.778145309522117</v>
          </cell>
          <cell r="I30">
            <v>115.51430575829841</v>
          </cell>
          <cell r="J30">
            <v>51.599833879151134</v>
          </cell>
        </row>
        <row r="31">
          <cell r="A31" t="str">
            <v>99 Q1</v>
          </cell>
          <cell r="C31">
            <v>73.053666188505588</v>
          </cell>
          <cell r="D31">
            <v>89.462026604351806</v>
          </cell>
          <cell r="E31">
            <v>89.547924760595322</v>
          </cell>
          <cell r="F31">
            <v>119.27403626700658</v>
          </cell>
          <cell r="G31">
            <v>99.432077205427802</v>
          </cell>
          <cell r="H31">
            <v>68.57209929428943</v>
          </cell>
          <cell r="I31">
            <v>115.42497329367582</v>
          </cell>
          <cell r="J31">
            <v>50.671576448686984</v>
          </cell>
        </row>
        <row r="32">
          <cell r="A32" t="str">
            <v>99 Q2</v>
          </cell>
          <cell r="C32">
            <v>80.315388257329104</v>
          </cell>
          <cell r="D32">
            <v>88.010170056101288</v>
          </cell>
          <cell r="E32">
            <v>83.352633990141271</v>
          </cell>
          <cell r="F32">
            <v>110.94584639022845</v>
          </cell>
          <cell r="G32">
            <v>99.826223622229165</v>
          </cell>
          <cell r="H32">
            <v>72.444064890758838</v>
          </cell>
          <cell r="I32">
            <v>115.06563498367541</v>
          </cell>
          <cell r="J32">
            <v>69.819196536545249</v>
          </cell>
        </row>
        <row r="33">
          <cell r="A33" t="str">
            <v>99 Q3</v>
          </cell>
          <cell r="C33">
            <v>88.916374862434807</v>
          </cell>
          <cell r="D33">
            <v>88.805910134470309</v>
          </cell>
          <cell r="E33">
            <v>81.438539931977047</v>
          </cell>
          <cell r="F33">
            <v>98.609867398433423</v>
          </cell>
          <cell r="G33">
            <v>101.71614072003941</v>
          </cell>
          <cell r="H33">
            <v>78.849420365976641</v>
          </cell>
          <cell r="I33">
            <v>111.20965850328606</v>
          </cell>
          <cell r="J33">
            <v>89.06705606346442</v>
          </cell>
        </row>
        <row r="35">
          <cell r="A35" t="str">
            <v>99 Q4</v>
          </cell>
          <cell r="C35">
            <v>97.056594347139864</v>
          </cell>
          <cell r="D35">
            <v>92.252722234623135</v>
          </cell>
          <cell r="E35">
            <v>82.109735576106075</v>
          </cell>
          <cell r="F35">
            <v>113.1826445553861</v>
          </cell>
          <cell r="G35">
            <v>106.05594537282792</v>
          </cell>
          <cell r="H35">
            <v>82.133127841604633</v>
          </cell>
          <cell r="I35">
            <v>107.82358596674347</v>
          </cell>
          <cell r="J35">
            <v>103.60939389541915</v>
          </cell>
        </row>
        <row r="36">
          <cell r="A36" t="str">
            <v>00 Q1</v>
          </cell>
          <cell r="C36">
            <v>103.00028359498158</v>
          </cell>
          <cell r="D36">
            <v>93.73028354192131</v>
          </cell>
          <cell r="E36">
            <v>84.539374754295693</v>
          </cell>
          <cell r="F36">
            <v>102.84148371263024</v>
          </cell>
          <cell r="G36">
            <v>106.05924808805611</v>
          </cell>
          <cell r="H36">
            <v>87.381025077279176</v>
          </cell>
          <cell r="I36">
            <v>106.57972258597272</v>
          </cell>
          <cell r="J36">
            <v>115.64517728438061</v>
          </cell>
        </row>
        <row r="37">
          <cell r="A37" t="str">
            <v>00 Q2</v>
          </cell>
          <cell r="C37">
            <v>102.42640215167972</v>
          </cell>
          <cell r="D37">
            <v>91.972843654453754</v>
          </cell>
          <cell r="E37">
            <v>84.090652454376922</v>
          </cell>
          <cell r="F37">
            <v>95.454878594324512</v>
          </cell>
          <cell r="G37">
            <v>106.51754428356155</v>
          </cell>
          <cell r="H37">
            <v>82.66158501617106</v>
          </cell>
          <cell r="I37">
            <v>106.91141948751159</v>
          </cell>
          <cell r="J37">
            <v>116.68574790321493</v>
          </cell>
        </row>
        <row r="38">
          <cell r="A38" t="str">
            <v>00 Q3</v>
          </cell>
          <cell r="B38" t="str">
            <v>6/</v>
          </cell>
          <cell r="C38">
            <v>106.41492821877631</v>
          </cell>
          <cell r="D38">
            <v>89.32513617746848</v>
          </cell>
          <cell r="E38">
            <v>80.227188504921003</v>
          </cell>
          <cell r="F38">
            <v>88.644715103477225</v>
          </cell>
          <cell r="G38">
            <v>101.19245093136982</v>
          </cell>
          <cell r="H38">
            <v>85.631114983016616</v>
          </cell>
          <cell r="I38">
            <v>108.04866600707341</v>
          </cell>
          <cell r="J38">
            <v>129.72653580230971</v>
          </cell>
        </row>
        <row r="40">
          <cell r="A40">
            <v>36130</v>
          </cell>
          <cell r="C40">
            <v>72.110374651998598</v>
          </cell>
          <cell r="D40">
            <v>91.744667562248793</v>
          </cell>
          <cell r="E40">
            <v>95.301664965550813</v>
          </cell>
          <cell r="F40">
            <v>126.33953140145779</v>
          </cell>
          <cell r="G40">
            <v>96.917704764640305</v>
          </cell>
          <cell r="H40">
            <v>71.305183120813879</v>
          </cell>
          <cell r="I40">
            <v>114.68506350445125</v>
          </cell>
          <cell r="J40">
            <v>45.327899452910302</v>
          </cell>
        </row>
        <row r="41">
          <cell r="A41">
            <v>36161</v>
          </cell>
          <cell r="C41">
            <v>73.511047722681781</v>
          </cell>
          <cell r="D41">
            <v>91.276743027607779</v>
          </cell>
          <cell r="E41">
            <v>94.151134479839016</v>
          </cell>
          <cell r="F41">
            <v>124.15101102915195</v>
          </cell>
          <cell r="G41">
            <v>99.317477651688293</v>
          </cell>
          <cell r="H41">
            <v>68.567366518440195</v>
          </cell>
          <cell r="I41">
            <v>115.86723582906097</v>
          </cell>
          <cell r="J41">
            <v>49.277463346931661</v>
          </cell>
        </row>
        <row r="42">
          <cell r="A42">
            <v>36192</v>
          </cell>
          <cell r="C42">
            <v>71.023892507725009</v>
          </cell>
          <cell r="D42">
            <v>88.804430004205884</v>
          </cell>
          <cell r="E42">
            <v>88.479235580149734</v>
          </cell>
          <cell r="F42">
            <v>118.07013327271895</v>
          </cell>
          <cell r="G42">
            <v>98.686260373639797</v>
          </cell>
          <cell r="H42">
            <v>68.645917991654372</v>
          </cell>
          <cell r="I42">
            <v>115.20384202598326</v>
          </cell>
          <cell r="J42">
            <v>46.770062400232185</v>
          </cell>
        </row>
        <row r="43">
          <cell r="A43">
            <v>36220</v>
          </cell>
          <cell r="C43">
            <v>74.626058335109974</v>
          </cell>
          <cell r="D43">
            <v>88.304906781241755</v>
          </cell>
          <cell r="E43">
            <v>86.013404221797202</v>
          </cell>
          <cell r="F43">
            <v>115.60096449914884</v>
          </cell>
          <cell r="G43">
            <v>100.29249359095532</v>
          </cell>
          <cell r="H43">
            <v>68.503013372773722</v>
          </cell>
          <cell r="I43">
            <v>115.20384202598326</v>
          </cell>
          <cell r="J43">
            <v>55.967203598897122</v>
          </cell>
        </row>
        <row r="44">
          <cell r="A44">
            <v>36251</v>
          </cell>
          <cell r="C44">
            <v>79.563084935931883</v>
          </cell>
          <cell r="D44">
            <v>87.675851100965488</v>
          </cell>
          <cell r="E44">
            <v>84.811324270803539</v>
          </cell>
          <cell r="F44">
            <v>110.91215822127806</v>
          </cell>
          <cell r="G44">
            <v>97.975371729857756</v>
          </cell>
          <cell r="H44">
            <v>71.631895268327142</v>
          </cell>
          <cell r="I44">
            <v>115.20384202598326</v>
          </cell>
          <cell r="J44">
            <v>68.496734871571618</v>
          </cell>
        </row>
        <row r="45">
          <cell r="A45">
            <v>36281</v>
          </cell>
          <cell r="C45">
            <v>81.038597964821577</v>
          </cell>
          <cell r="D45">
            <v>88.936865525898952</v>
          </cell>
          <cell r="E45">
            <v>83.337219332907921</v>
          </cell>
          <cell r="F45">
            <v>112.26258055341265</v>
          </cell>
          <cell r="G45">
            <v>101.34006129076639</v>
          </cell>
          <cell r="H45">
            <v>73.763263839251536</v>
          </cell>
          <cell r="I45">
            <v>115.20384202598326</v>
          </cell>
          <cell r="J45">
            <v>70.264838194746773</v>
          </cell>
        </row>
        <row r="46">
          <cell r="A46">
            <v>36312</v>
          </cell>
          <cell r="C46">
            <v>80.34448187123381</v>
          </cell>
          <cell r="D46">
            <v>87.417793541439465</v>
          </cell>
          <cell r="E46">
            <v>81.909358366712368</v>
          </cell>
          <cell r="F46">
            <v>109.66280039599468</v>
          </cell>
          <cell r="G46">
            <v>100.16323784606332</v>
          </cell>
          <cell r="H46">
            <v>71.937035564697837</v>
          </cell>
          <cell r="I46">
            <v>114.78922089905967</v>
          </cell>
          <cell r="J46">
            <v>70.69601654331737</v>
          </cell>
        </row>
        <row r="47">
          <cell r="A47">
            <v>36342</v>
          </cell>
          <cell r="C47">
            <v>84.414984333376992</v>
          </cell>
          <cell r="D47">
            <v>86.439144127987731</v>
          </cell>
          <cell r="E47">
            <v>77.600588995372064</v>
          </cell>
          <cell r="F47">
            <v>100.69166650477625</v>
          </cell>
          <cell r="G47">
            <v>99.563077582781304</v>
          </cell>
          <cell r="H47">
            <v>76.733806415676838</v>
          </cell>
          <cell r="I47">
            <v>112.17710779944109</v>
          </cell>
          <cell r="J47">
            <v>81.653896386591214</v>
          </cell>
        </row>
        <row r="48">
          <cell r="A48">
            <v>36373</v>
          </cell>
          <cell r="C48">
            <v>88.39559287286643</v>
          </cell>
          <cell r="D48">
            <v>88.698156384353481</v>
          </cell>
          <cell r="E48">
            <v>82.545004719991041</v>
          </cell>
          <cell r="F48">
            <v>97.985524142544577</v>
          </cell>
          <cell r="G48">
            <v>100.94971411666438</v>
          </cell>
          <cell r="H48">
            <v>78.158374856633401</v>
          </cell>
          <cell r="I48">
            <v>111.38932765828631</v>
          </cell>
          <cell r="J48">
            <v>87.982876215353372</v>
          </cell>
        </row>
        <row r="49">
          <cell r="A49">
            <v>36404</v>
          </cell>
          <cell r="C49">
            <v>93.938547381061028</v>
          </cell>
          <cell r="D49">
            <v>91.280429891069701</v>
          </cell>
          <cell r="E49">
            <v>84.17002608056805</v>
          </cell>
          <cell r="F49">
            <v>97.152411547979412</v>
          </cell>
          <cell r="G49">
            <v>104.63563046067256</v>
          </cell>
          <cell r="H49">
            <v>81.656079825619699</v>
          </cell>
          <cell r="I49">
            <v>110.06254005213081</v>
          </cell>
          <cell r="J49">
            <v>97.564395588448704</v>
          </cell>
        </row>
        <row r="50">
          <cell r="A50">
            <v>36434</v>
          </cell>
          <cell r="C50">
            <v>93.797555003077576</v>
          </cell>
          <cell r="D50">
            <v>91.742076238443175</v>
          </cell>
          <cell r="E50">
            <v>82.495685445849702</v>
          </cell>
          <cell r="F50">
            <v>105.48214428622519</v>
          </cell>
          <cell r="G50">
            <v>106.67101742763739</v>
          </cell>
          <cell r="H50">
            <v>80.878671412518742</v>
          </cell>
          <cell r="I50">
            <v>109.64791892520725</v>
          </cell>
          <cell r="J50">
            <v>96.601364098098969</v>
          </cell>
        </row>
        <row r="51">
          <cell r="A51">
            <v>36465</v>
          </cell>
          <cell r="C51">
            <v>97.857519420845108</v>
          </cell>
          <cell r="D51">
            <v>92.249001681555256</v>
          </cell>
          <cell r="E51">
            <v>82.365011395272631</v>
          </cell>
          <cell r="F51">
            <v>116.44100631441985</v>
          </cell>
          <cell r="G51">
            <v>105.66687617906489</v>
          </cell>
          <cell r="H51">
            <v>81.48550467839982</v>
          </cell>
          <cell r="I51">
            <v>106.91141948751159</v>
          </cell>
          <cell r="J51">
            <v>105.50790886663765</v>
          </cell>
        </row>
        <row r="53">
          <cell r="A53">
            <v>36495</v>
          </cell>
          <cell r="C53">
            <v>99.514708617496865</v>
          </cell>
          <cell r="D53">
            <v>92.767088783871003</v>
          </cell>
          <cell r="E53">
            <v>81.468509887195921</v>
          </cell>
          <cell r="F53">
            <v>117.62478306551328</v>
          </cell>
          <cell r="G53">
            <v>105.82994251178151</v>
          </cell>
          <cell r="H53">
            <v>84.035207433895366</v>
          </cell>
          <cell r="I53">
            <v>106.91141948751159</v>
          </cell>
          <cell r="J53">
            <v>108.71890872152082</v>
          </cell>
        </row>
        <row r="54">
          <cell r="A54">
            <v>36526</v>
          </cell>
          <cell r="C54">
            <v>100.09153425532695</v>
          </cell>
          <cell r="D54">
            <v>93.26579083597548</v>
          </cell>
          <cell r="E54">
            <v>84.445173976306634</v>
          </cell>
          <cell r="F54">
            <v>106.43719083427369</v>
          </cell>
          <cell r="G54">
            <v>103.06663646992645</v>
          </cell>
          <cell r="H54">
            <v>88.440866866332001</v>
          </cell>
          <cell r="I54">
            <v>106.91141948751159</v>
          </cell>
          <cell r="J54">
            <v>109.40230010158179</v>
          </cell>
        </row>
        <row r="55">
          <cell r="A55">
            <v>36557</v>
          </cell>
          <cell r="C55">
            <v>104.24721430175744</v>
          </cell>
          <cell r="D55">
            <v>94.271454780620957</v>
          </cell>
          <cell r="E55">
            <v>85.1599249807619</v>
          </cell>
          <cell r="F55">
            <v>101.00860045588959</v>
          </cell>
          <cell r="G55">
            <v>106.88909733001724</v>
          </cell>
          <cell r="H55">
            <v>88.142240454326185</v>
          </cell>
          <cell r="I55">
            <v>105.91632878289498</v>
          </cell>
          <cell r="J55">
            <v>117.85481062255117</v>
          </cell>
        </row>
        <row r="56">
          <cell r="A56">
            <v>36586</v>
          </cell>
          <cell r="C56">
            <v>104.6621022278604</v>
          </cell>
          <cell r="D56">
            <v>93.653605009167492</v>
          </cell>
          <cell r="E56">
            <v>84.013025305818545</v>
          </cell>
          <cell r="F56">
            <v>101.07865984772741</v>
          </cell>
          <cell r="G56">
            <v>108.22201046422464</v>
          </cell>
          <cell r="H56">
            <v>85.559967911179342</v>
          </cell>
          <cell r="I56">
            <v>106.91141948751159</v>
          </cell>
          <cell r="J56">
            <v>119.67842112900885</v>
          </cell>
        </row>
        <row r="57">
          <cell r="A57">
            <v>36617</v>
          </cell>
          <cell r="C57">
            <v>96.656514459123684</v>
          </cell>
          <cell r="D57">
            <v>92.098965429708358</v>
          </cell>
          <cell r="E57">
            <v>84.913525232652646</v>
          </cell>
          <cell r="F57">
            <v>97.194031297922976</v>
          </cell>
          <cell r="G57">
            <v>106.35033864732712</v>
          </cell>
          <cell r="H57">
            <v>81.876351511277193</v>
          </cell>
          <cell r="I57">
            <v>106.91141948751159</v>
          </cell>
          <cell r="J57">
            <v>102.87331301697866</v>
          </cell>
        </row>
        <row r="58">
          <cell r="A58">
            <v>36647</v>
          </cell>
          <cell r="C58">
            <v>103.551727238441</v>
          </cell>
          <cell r="D58">
            <v>92.791179097525074</v>
          </cell>
          <cell r="E58">
            <v>84.623793236181882</v>
          </cell>
          <cell r="F58">
            <v>96.951723076199457</v>
          </cell>
          <cell r="G58">
            <v>107.58151137678433</v>
          </cell>
          <cell r="H58">
            <v>83.402437076562862</v>
          </cell>
          <cell r="I58">
            <v>106.91141948751159</v>
          </cell>
          <cell r="J58">
            <v>118.2298271847968</v>
          </cell>
        </row>
        <row r="59">
          <cell r="A59">
            <v>36678</v>
          </cell>
          <cell r="C59">
            <v>107.07096475747448</v>
          </cell>
          <cell r="D59">
            <v>91.028386436127846</v>
          </cell>
          <cell r="E59">
            <v>82.734638894296225</v>
          </cell>
          <cell r="F59">
            <v>92.218881408851118</v>
          </cell>
          <cell r="G59">
            <v>105.62078282657322</v>
          </cell>
          <cell r="H59">
            <v>82.705966460673153</v>
          </cell>
          <cell r="I59">
            <v>106.91141948751159</v>
          </cell>
          <cell r="J59">
            <v>128.95410350786932</v>
          </cell>
        </row>
        <row r="60">
          <cell r="A60">
            <v>36708</v>
          </cell>
          <cell r="C60">
            <v>103.1516414026886</v>
          </cell>
          <cell r="D60">
            <v>89.634199021576876</v>
          </cell>
          <cell r="E60">
            <v>79.270756748437478</v>
          </cell>
          <cell r="F60">
            <v>92.860556457253651</v>
          </cell>
          <cell r="G60">
            <v>103.19020051244028</v>
          </cell>
          <cell r="H60">
            <v>84.508220406876944</v>
          </cell>
          <cell r="I60">
            <v>107.33788693234727</v>
          </cell>
          <cell r="J60">
            <v>121.59032758212467</v>
          </cell>
        </row>
        <row r="61">
          <cell r="A61">
            <v>36739</v>
          </cell>
          <cell r="C61">
            <v>104.69682048381281</v>
          </cell>
          <cell r="D61">
            <v>87.674407735403122</v>
          </cell>
          <cell r="E61">
            <v>79.638746091322844</v>
          </cell>
          <cell r="F61">
            <v>86.552458754049979</v>
          </cell>
          <cell r="G61">
            <v>98.097236824797903</v>
          </cell>
          <cell r="H61">
            <v>84.429775474268638</v>
          </cell>
          <cell r="I61">
            <v>108.40405554443647</v>
          </cell>
          <cell r="J61">
            <v>127.91651825173808</v>
          </cell>
        </row>
        <row r="62">
          <cell r="A62">
            <v>36770</v>
          </cell>
          <cell r="C62">
            <v>111.39632276982752</v>
          </cell>
          <cell r="D62">
            <v>90.666801775425412</v>
          </cell>
          <cell r="E62">
            <v>81.772062675002701</v>
          </cell>
          <cell r="F62">
            <v>86.521130099128086</v>
          </cell>
          <cell r="G62">
            <v>102.28991545687126</v>
          </cell>
          <cell r="H62">
            <v>87.95534906790428</v>
          </cell>
          <cell r="I62">
            <v>108.40405554443647</v>
          </cell>
          <cell r="J62">
            <v>139.67276157306631</v>
          </cell>
        </row>
        <row r="63">
          <cell r="A63">
            <v>36800</v>
          </cell>
          <cell r="C63">
            <v>111.35665686542869</v>
          </cell>
          <cell r="D63">
            <v>92.776879428143232</v>
          </cell>
          <cell r="E63">
            <v>84.038010653858606</v>
          </cell>
          <cell r="F63">
            <v>85.573177451817742</v>
          </cell>
          <cell r="G63">
            <v>110.58052526288722</v>
          </cell>
          <cell r="H63">
            <v>83.29400833261559</v>
          </cell>
          <cell r="I63">
            <v>108.14020573639422</v>
          </cell>
          <cell r="J63">
            <v>136.70070315695045</v>
          </cell>
        </row>
        <row r="64">
          <cell r="A64">
            <v>36831</v>
          </cell>
          <cell r="B64" t="str">
            <v>6/</v>
          </cell>
          <cell r="C64">
            <v>112.91455519045654</v>
          </cell>
          <cell r="D64">
            <v>92.483141127096403</v>
          </cell>
          <cell r="E64">
            <v>85.343715306378854</v>
          </cell>
          <cell r="F64">
            <v>81.807314406806768</v>
          </cell>
          <cell r="G64">
            <v>110.96740629454148</v>
          </cell>
          <cell r="H64">
            <v>81.257200246429861</v>
          </cell>
          <cell r="I64">
            <v>104.4236927259701</v>
          </cell>
          <cell r="J64">
            <v>140.78435640690759</v>
          </cell>
        </row>
        <row r="69">
          <cell r="A69" t="str">
            <v>1/  Weights are based on 1987-89 average world export earnings.</v>
          </cell>
        </row>
        <row r="70">
          <cell r="A70" t="str">
            <v>2/  Petroleum and non-fuel primary commodities index.  The weights are 57.7 percent for the index of non-fuel</v>
          </cell>
        </row>
        <row r="71">
          <cell r="A71" t="str">
            <v xml:space="preserve">     primary commodities prices and 42.3 percent for the index of petroleum prices.</v>
          </cell>
        </row>
        <row r="72">
          <cell r="A72" t="str">
            <v>3/  Indices comprise 39 price series for 33 non-fuel primary commodities.</v>
          </cell>
        </row>
        <row r="73">
          <cell r="A73" t="str">
            <v>4/  Includes forestry products.</v>
          </cell>
        </row>
        <row r="74">
          <cell r="A74" t="str">
            <v>5/  Spot crude.  Average of U.K. Brent, Dubai, and West Texas Intermediate, equally weighted.</v>
          </cell>
        </row>
        <row r="75">
          <cell r="A75" t="str">
            <v>6/  Provisional.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private"/>
      <sheetName val="pape-98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ón Volúmenes"/>
      <sheetName val="Presupuesto Ventas"/>
      <sheetName val="Presupuesto Compras"/>
      <sheetName val="ACL"/>
      <sheetName val="private"/>
    </sheetNames>
    <sheetDataSet>
      <sheetData sheetId="0" refreshError="1"/>
      <sheetData sheetId="1" refreshError="1">
        <row r="13">
          <cell r="C13">
            <v>6.97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  <sheetName val="EJEC"/>
      <sheetName val="Tendencia"/>
      <sheetName val="SUB_1000"/>
      <sheetName val="EMISION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  <sheetName val="EJEC"/>
      <sheetName val="Tendencia"/>
      <sheetName val="SUB_1000"/>
      <sheetName val="EMISION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rogram"/>
      <sheetName val="A"/>
      <sheetName val="Let-adj"/>
      <sheetName val="Cumulative"/>
      <sheetName val="monthly"/>
      <sheetName val="stock"/>
      <sheetName val="Indicators"/>
      <sheetName val="B"/>
      <sheetName val="Balance BCB"/>
      <sheetName val="Balance SF"/>
      <sheetName val="BkAdjusment"/>
      <sheetName val="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NAVIGATOR"/>
      <sheetName val="Instructions"/>
      <sheetName val="Data-Input"/>
      <sheetName val="Inp_Outp_debt"/>
      <sheetName val="SDR"/>
      <sheetName val="PV Targets"/>
      <sheetName val="GE Calculation"/>
      <sheetName val="Chart Data"/>
      <sheetName val="Panel Chart"/>
      <sheetName val="Chart Data - Remit"/>
      <sheetName val="Panel Chart - Remit"/>
      <sheetName val="Stress tests Fiscal"/>
      <sheetName val="Stress test External"/>
      <sheetName val="Stress test External - Remit"/>
      <sheetName val="Table baseline Fiscal"/>
      <sheetName val="Table baseline External"/>
      <sheetName val="baseline-fiscal"/>
      <sheetName val="A1_historical-fiscal"/>
      <sheetName val="A2_PB unchanged-fiscal"/>
      <sheetName val="A3_LR growth-fiscal"/>
      <sheetName val="B1_GDP-fiscal"/>
      <sheetName val="B2_PB-fiscal"/>
      <sheetName val="B3_combo-fiscal"/>
      <sheetName val="B4_depreciation-fiscal"/>
      <sheetName val="B5_other flows-fiscal"/>
      <sheetName val="Customized Scenario-fiscal"/>
      <sheetName val="PV_ResFin-fiscal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Customized Scenario-External"/>
      <sheetName val="PV_Base"/>
      <sheetName val="PV Stress"/>
      <sheetName val="PV Stress_A2"/>
      <sheetName val="Output Database"/>
      <sheetName val="Hoja1"/>
      <sheetName val="2005oec"/>
      <sheetName val="ASD FEB 2010 2DO Escenario"/>
      <sheetName val="listas"/>
      <sheetName val="C"/>
    </sheetNames>
    <sheetDataSet>
      <sheetData sheetId="0">
        <row r="7">
          <cell r="K7">
            <v>0</v>
          </cell>
        </row>
      </sheetData>
      <sheetData sheetId="1" refreshError="1"/>
      <sheetData sheetId="2">
        <row r="44">
          <cell r="U44" t="str">
            <v xml:space="preserve"> Return to NAVIGATOR</v>
          </cell>
        </row>
      </sheetData>
      <sheetData sheetId="3">
        <row r="7">
          <cell r="C7">
            <v>0.04</v>
          </cell>
        </row>
      </sheetData>
      <sheetData sheetId="4">
        <row r="13">
          <cell r="A13" t="str">
            <v xml:space="preserve">   IMF</v>
          </cell>
        </row>
      </sheetData>
      <sheetData sheetId="5">
        <row r="15">
          <cell r="B15">
            <v>0</v>
          </cell>
        </row>
      </sheetData>
      <sheetData sheetId="6" refreshError="1"/>
      <sheetData sheetId="7">
        <row r="41">
          <cell r="B41" t="str">
            <v>AUD</v>
          </cell>
        </row>
        <row r="42">
          <cell r="B42" t="str">
            <v>CAD</v>
          </cell>
        </row>
        <row r="43">
          <cell r="B43" t="str">
            <v>DKK</v>
          </cell>
        </row>
        <row r="44">
          <cell r="B44" t="str">
            <v>JPY</v>
          </cell>
        </row>
        <row r="45">
          <cell r="B45" t="str">
            <v>KRW</v>
          </cell>
        </row>
        <row r="46">
          <cell r="B46" t="str">
            <v>NZD</v>
          </cell>
        </row>
        <row r="47">
          <cell r="B47" t="str">
            <v>CHF</v>
          </cell>
        </row>
        <row r="48">
          <cell r="B48" t="str">
            <v>GBP</v>
          </cell>
        </row>
        <row r="49">
          <cell r="B49" t="str">
            <v>USD</v>
          </cell>
        </row>
        <row r="50">
          <cell r="B50" t="str">
            <v>EUR</v>
          </cell>
        </row>
        <row r="51">
          <cell r="B51" t="str">
            <v>SDR</v>
          </cell>
        </row>
        <row r="52">
          <cell r="B52" t="str">
            <v>KWD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1">
          <cell r="C11" t="str">
            <v>Debt stock</v>
          </cell>
        </row>
      </sheetData>
      <sheetData sheetId="28">
        <row r="8">
          <cell r="N8">
            <v>2010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D11">
            <v>56.38216525611648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xc cp ypfb 24.08.11"/>
      <sheetName val="pr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2004"/>
      <sheetName val="Proy 2005 Rev Abr"/>
      <sheetName val="Eje Ago 2004"/>
      <sheetName val="Proy 2005 Rev Ago"/>
      <sheetName val="Eje Sep 2004"/>
      <sheetName val="Proy 2005 Rev Oct"/>
      <sheetName val="DIF"/>
      <sheetName val="Eje Oct 2004"/>
      <sheetName val="Proy 2005 Rev Nov"/>
      <sheetName val="Eje Nov 2004"/>
      <sheetName val="Proy 2005 Rev Ene05 (Ver II)"/>
      <sheetName val="DIF 2005"/>
      <sheetName val="PROY 2006"/>
      <sheetName val="PROY 2007"/>
      <sheetName val="PROY 2008"/>
      <sheetName val="MASMOD"/>
      <sheetName val="TGN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1"/>
      <sheetName val="Tab2"/>
      <sheetName val="Tab4"/>
      <sheetName val="Tab6"/>
      <sheetName val="Tab11"/>
      <sheetName val="Tab13"/>
      <sheetName val="Tab_NatAcct"/>
      <sheetName val="Tab_MonProg"/>
      <sheetName val="Tab_NPV Debt"/>
      <sheetName val="Checks"/>
      <sheetName val="Real"/>
      <sheetName val="Fiscal"/>
      <sheetName val="Money"/>
      <sheetName val="Shared Data_A"/>
      <sheetName val="New Basic Table"/>
      <sheetName val="218SEI"/>
      <sheetName val="Public Debt"/>
      <sheetName val="MonProg"/>
      <sheetName val="Data Input"/>
      <sheetName val="Workarea"/>
      <sheetName val="Basic Data Table"/>
      <sheetName val="append"/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Questionnaire 5</v>
          </cell>
        </row>
      </sheetData>
      <sheetData sheetId="31"/>
      <sheetData sheetId="32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"/>
      <sheetName val="DAFO 1"/>
      <sheetName val="DAFO 2"/>
      <sheetName val="DAFO 3"/>
      <sheetName val="CÁLCULOS"/>
      <sheetName val="sb"/>
      <sheetName val="DAFO_1"/>
      <sheetName val="DAFO_2"/>
      <sheetName val="DAFO_3"/>
      <sheetName val="DAFO_11"/>
      <sheetName val="DAFO_21"/>
      <sheetName val="DAFO_31"/>
      <sheetName val="DAFO_12"/>
      <sheetName val="DAFO_22"/>
      <sheetName val="DAFO_32"/>
    </sheetNames>
    <sheetDataSet>
      <sheetData sheetId="0"/>
      <sheetData sheetId="1"/>
      <sheetData sheetId="2"/>
      <sheetData sheetId="3">
        <row r="9">
          <cell r="BD9" t="str">
            <v>MF</v>
          </cell>
        </row>
        <row r="10">
          <cell r="BD10" t="str">
            <v>F</v>
          </cell>
        </row>
        <row r="11">
          <cell r="BD11" t="str">
            <v>M</v>
          </cell>
        </row>
        <row r="15">
          <cell r="BD15" t="str">
            <v>MD</v>
          </cell>
        </row>
        <row r="16">
          <cell r="BD16" t="str">
            <v>D</v>
          </cell>
        </row>
        <row r="17">
          <cell r="BD17" t="str">
            <v>M</v>
          </cell>
        </row>
        <row r="25">
          <cell r="BD25" t="str">
            <v>MF</v>
          </cell>
        </row>
        <row r="26">
          <cell r="BD26" t="str">
            <v>F</v>
          </cell>
        </row>
        <row r="27">
          <cell r="BD27" t="str">
            <v>M</v>
          </cell>
        </row>
        <row r="28">
          <cell r="BD28" t="str">
            <v>D</v>
          </cell>
        </row>
      </sheetData>
      <sheetData sheetId="4"/>
      <sheetData sheetId="5"/>
      <sheetData sheetId="6"/>
      <sheetData sheetId="7"/>
      <sheetData sheetId="8">
        <row r="9">
          <cell r="BD9" t="str">
            <v>MF</v>
          </cell>
        </row>
      </sheetData>
      <sheetData sheetId="9"/>
      <sheetData sheetId="10"/>
      <sheetData sheetId="11">
        <row r="9">
          <cell r="BD9" t="str">
            <v>MF</v>
          </cell>
        </row>
      </sheetData>
      <sheetData sheetId="12"/>
      <sheetData sheetId="13"/>
      <sheetData sheetId="14">
        <row r="9">
          <cell r="BD9" t="str">
            <v>MF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1"/>
      <sheetName val="22"/>
      <sheetName val="23"/>
      <sheetName val="24"/>
      <sheetName val="26"/>
      <sheetName val="27"/>
      <sheetName val="28"/>
      <sheetName val="cxc cp ypfb 24.08.11"/>
    </sheetNames>
    <sheetDataSet>
      <sheetData sheetId="0" refreshError="1">
        <row r="1">
          <cell r="A1" t="str">
            <v>Table 4.  Zambia:  Gross Domestic Product by Sector of Origin at Current Prices, 1994-99</v>
          </cell>
        </row>
      </sheetData>
      <sheetData sheetId="1" refreshError="1">
        <row r="1">
          <cell r="A1" t="str">
            <v>Table 5.  Zambia:  Marketed Production of Selected Agricultural Crops, 1993/94 - 1998/99 1 /</v>
          </cell>
        </row>
      </sheetData>
      <sheetData sheetId="2" refreshError="1">
        <row r="1">
          <cell r="A1" t="str">
            <v>Table 6.  Zambia:  Index of Industrial Production, 1990-99</v>
          </cell>
        </row>
      </sheetData>
      <sheetData sheetId="3" refreshError="1">
        <row r="1">
          <cell r="A1" t="str">
            <v>Table 7.  Zambia:   Volume of Mineral Production, 1983-99</v>
          </cell>
        </row>
      </sheetData>
      <sheetData sheetId="4" refreshError="1">
        <row r="1">
          <cell r="A1" t="str">
            <v>Table 8.  Zambia:  Zambia Consolidated Copper Mines Ltd. (ZCCM) Consolidated Profit and Loss Account,</v>
          </cell>
        </row>
      </sheetData>
      <sheetData sheetId="5" refreshError="1">
        <row r="1">
          <cell r="A1" t="str">
            <v>Table 9.  Zambia:  Paid Employment by Economic Sector, 1994-99</v>
          </cell>
        </row>
      </sheetData>
      <sheetData sheetId="6" refreshError="1">
        <row r="1">
          <cell r="A1" t="str">
            <v>Table 10.  Zambia:  Index of Retail Prices, 1990-99</v>
          </cell>
        </row>
      </sheetData>
      <sheetData sheetId="7" refreshError="1">
        <row r="1">
          <cell r="A1" t="str">
            <v>Table 13. Zambia: Selected Exchange Rate Indicators, 1994: Q1-1999:Q4</v>
          </cell>
        </row>
      </sheetData>
      <sheetData sheetId="8" refreshError="1"/>
      <sheetData sheetId="9" refreshError="1"/>
      <sheetData sheetId="10" refreshError="1"/>
      <sheetData sheetId="11" refreshError="1">
        <row r="1">
          <cell r="A1" t="str">
            <v>Table 17.  Zambia:  Foreign Trade Volume and Unit Value, 1990-99</v>
          </cell>
        </row>
      </sheetData>
      <sheetData sheetId="12" refreshError="1">
        <row r="1">
          <cell r="A1" t="str">
            <v xml:space="preserve">Table 18.  Zambia: External Debt, 1994-99  1/ 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Table 28.  Zambia:  Structure of Interest Rates, 1994-99</v>
          </cell>
        </row>
      </sheetData>
      <sheetData sheetId="2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Bonos RevEje DEF"/>
      <sheetName val="LP"/>
      <sheetName val="RevJul"/>
      <sheetName val="AyuMemRevJul"/>
      <sheetName val="Retroactivos"/>
      <sheetName val="OEC"/>
      <sheetName val="Eje06"/>
      <sheetName val="DIF"/>
      <sheetName val="DIF Prog"/>
      <sheetName val="Sit Fis"/>
      <sheetName val="Ejecución 2004"/>
      <sheetName val="Shared Data"/>
      <sheetName val="IMATA"/>
      <sheetName val="GRA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 Deuda"/>
      <sheetName val="Servicio Deuda Nueva"/>
      <sheetName val="Deuda Vieja"/>
      <sheetName val="index"/>
      <sheetName val="sap pa dr cp 01.09.09"/>
      <sheetName val="C"/>
      <sheetName val="annual tables"/>
      <sheetName val="annual raw data"/>
      <sheetName val="Assumptions"/>
      <sheetName val="Fund"/>
      <sheetName val="quarterly raw data"/>
      <sheetName val="quarterly macroflow"/>
    </sheetNames>
    <sheetDataSet>
      <sheetData sheetId="0" refreshError="1"/>
      <sheetData sheetId="1" refreshError="1">
        <row r="22">
          <cell r="B22">
            <v>10</v>
          </cell>
        </row>
        <row r="24">
          <cell r="B24">
            <v>7.4999999999999997E-3</v>
          </cell>
        </row>
        <row r="25">
          <cell r="B2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NAVIGATOR"/>
      <sheetName val="Instructions"/>
      <sheetName val="Data-Input"/>
      <sheetName val="Inp_Outp_debt"/>
      <sheetName val="SDR"/>
      <sheetName val="PV Targets"/>
      <sheetName val="GE Calculation"/>
      <sheetName val="Chart Data"/>
      <sheetName val="Panel Chart"/>
      <sheetName val="Chart Data - Remit"/>
      <sheetName val="Panel Chart - Remit"/>
      <sheetName val="Stress tests Fiscal"/>
      <sheetName val="Stress test External"/>
      <sheetName val="Stress test External - Remit"/>
      <sheetName val="Table baseline Fiscal"/>
      <sheetName val="Table baseline External"/>
      <sheetName val="baseline-fiscal"/>
      <sheetName val="A1_historical-fiscal"/>
      <sheetName val="A2_PB unchanged-fiscal"/>
      <sheetName val="A3_LR growth-fiscal"/>
      <sheetName val="B1_GDP-fiscal"/>
      <sheetName val="B2_PB-fiscal"/>
      <sheetName val="B3_combo-fiscal"/>
      <sheetName val="B4_depreciation-fiscal"/>
      <sheetName val="B5_other flows-fiscal"/>
      <sheetName val="Customized Scenario-fiscal"/>
      <sheetName val="PV_ResFin-fiscal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Customized Scenario-External"/>
      <sheetName val="PV_Base"/>
      <sheetName val="PV Stress"/>
      <sheetName val="PV Stress_A2"/>
      <sheetName val="Output Database"/>
      <sheetName val="Hoja1"/>
      <sheetName val="listas"/>
      <sheetName val="C"/>
      <sheetName val="2005oec"/>
      <sheetName val="ASD FEB 2010 2DO Escenario"/>
    </sheetNames>
    <sheetDataSet>
      <sheetData sheetId="0">
        <row r="7">
          <cell r="K7">
            <v>0</v>
          </cell>
        </row>
      </sheetData>
      <sheetData sheetId="1" refreshError="1"/>
      <sheetData sheetId="2">
        <row r="44">
          <cell r="U44" t="str">
            <v xml:space="preserve"> Return to NAVIGATOR</v>
          </cell>
        </row>
      </sheetData>
      <sheetData sheetId="3">
        <row r="7">
          <cell r="C7">
            <v>0.04</v>
          </cell>
        </row>
      </sheetData>
      <sheetData sheetId="4">
        <row r="13">
          <cell r="A13" t="str">
            <v xml:space="preserve">   IMF</v>
          </cell>
        </row>
      </sheetData>
      <sheetData sheetId="5">
        <row r="15">
          <cell r="B15">
            <v>0</v>
          </cell>
        </row>
      </sheetData>
      <sheetData sheetId="6" refreshError="1"/>
      <sheetData sheetId="7">
        <row r="41">
          <cell r="B41" t="str">
            <v>AUD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1">
          <cell r="C11" t="str">
            <v>Debt stock</v>
          </cell>
        </row>
      </sheetData>
      <sheetData sheetId="28">
        <row r="8">
          <cell r="N8">
            <v>2010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D11">
            <v>56.38216525611648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-2008 (2)"/>
      <sheetName val="2005-2008"/>
      <sheetName val="2005-2008DGCP"/>
      <sheetName val="2005"/>
      <sheetName val="2006"/>
      <sheetName val="2007"/>
      <sheetName val="2005-2007OEC"/>
      <sheetName val="2005OEC"/>
      <sheetName val="2006OEC"/>
      <sheetName val="2007O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PC- Ext"/>
      <sheetName val="INFO"/>
      <sheetName val="Output for fiscal"/>
      <sheetName val="Output PC 2004"/>
      <sheetName val="Output PC 2005"/>
      <sheetName val="Servicio"/>
      <sheetName val="Alivio"/>
      <sheetName val="Flu No Con 05 (Feb 2)"/>
      <sheetName val="Des Acr 04 (Feb 2)"/>
      <sheetName val="Des Deu 2005 (Feb 2)"/>
      <sheetName val="Des Acr 2005 (Feb 2)"/>
      <sheetName val="INPUT-MACRO"/>
      <sheetName val="INPUT--2004"/>
      <sheetName val="Indic 2004"/>
      <sheetName val="Flu No Con 04"/>
      <sheetName val="Monthly--2004"/>
      <sheetName val="Monthly--2005"/>
      <sheetName val="INPUT--2005"/>
      <sheetName val="Summary table"/>
      <sheetName val="Hoja1"/>
      <sheetName val="Program grants and loans"/>
      <sheetName val="Nonconcessional--gross and net"/>
      <sheetName val="NFPS--gross"/>
      <sheetName val="NFPS--net for fiscal"/>
      <sheetName val="Public Sector--gross"/>
      <sheetName val="FPS--gross"/>
      <sheetName val="Des Deu 2004-05"/>
      <sheetName val="Des Acr 2004-05"/>
      <sheetName val="Des Deu 2003,04,05-0ld"/>
      <sheetName val="Des Acr 2003,04,05-old"/>
      <sheetName val="Summary -04-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GENERAL"/>
      <sheetName val="BULO-BULO"/>
      <sheetName val="CARRASCO"/>
      <sheetName val="HSR"/>
      <sheetName val="LOS CUSIS"/>
      <sheetName val="MONTE CRISTO"/>
      <sheetName val="PATUJUSAL"/>
      <sheetName val="PATUJUSAL OESTE"/>
      <sheetName val="SAN ROQUE"/>
      <sheetName val="V.GRANDE"/>
      <sheetName val="ÑUPUCO"/>
      <sheetName val="KATARI"/>
      <sheetName val="CMT"/>
      <sheetName val="BVT"/>
      <sheetName val="VOL TRANS"/>
      <sheetName val="BOMB DIST"/>
      <sheetName val="1ra Quincena"/>
      <sheetName val="2ra Quincena"/>
      <sheetName val="PD  PROCESO"/>
      <sheetName val=" Bruto Fiscalizada"/>
      <sheetName val="FISCALIZADO"/>
      <sheetName val=""/>
      <sheetName val="13 -ME"/>
      <sheetName val="PROD_GENERAL"/>
      <sheetName val="LOS_CUSIS"/>
      <sheetName val="MONTE_CRISTO"/>
      <sheetName val="PATUJUSAL_OESTE"/>
      <sheetName val="SAN_ROQUE"/>
      <sheetName val="V_GRANDE"/>
      <sheetName val="VOL_TRANS"/>
      <sheetName val="BOMB_DIST"/>
      <sheetName val="1ra_Quincena"/>
      <sheetName val="2ra_Quincena"/>
      <sheetName val="PD__PROCESO"/>
      <sheetName val="_Bruto_Fiscalizada"/>
      <sheetName val="13_-ME"/>
      <sheetName val="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. spnf (2)"/>
      <sheetName val="Contexto Int"/>
      <sheetName val="Grafico Nº1"/>
      <sheetName val="spnf (% PIB)"/>
      <sheetName val="Ejec. 2008"/>
      <sheetName val="Resul 1950 - 2008"/>
      <sheetName val="Gráf Result Fiscal"/>
      <sheetName val="Operac. spnf"/>
      <sheetName val="Gráf. Presión Tributaria"/>
      <sheetName val="Gráf. Rec. Rent Int Imp"/>
      <sheetName val="Participación  Sectorial"/>
      <sheetName val="Graf. Participac. Secto."/>
      <sheetName val="Recaud. Rent Int por Imp"/>
      <sheetName val="Rec. Mer Int 2007"/>
      <sheetName val="Rec. Mer Int 2008 "/>
      <sheetName val="Recau. RI"/>
      <sheetName val="Gráf. Rec IVA"/>
      <sheetName val="Gráf.IT"/>
      <sheetName val="Gráf IU"/>
      <sheetName val="Gráf. Renta Aduanera"/>
      <sheetName val="Gráf. Cotiz. Minerales"/>
      <sheetName val="precios WTI vs FUEL"/>
      <sheetName val="Gráf. Precios Hidro"/>
      <sheetName val="Ingresos por Hidro"/>
      <sheetName val="Imp Hidro"/>
      <sheetName val="Gráf. Ing. por Hidro"/>
      <sheetName val="Donaciones"/>
      <sheetName val="Gráf1Donaciones"/>
      <sheetName val="Salarios"/>
      <sheetName val="Gráf. Salarios"/>
      <sheetName val="Pensiones"/>
      <sheetName val="Gráf. Pensiones"/>
      <sheetName val="Inversión"/>
      <sheetName val="Gráf. Distri,% Inv"/>
      <sheetName val="Gráf. Inversión Per."/>
      <sheetName val="Gasto Social"/>
      <sheetName val="Gráf. Gasto Social"/>
      <sheetName val="2001"/>
      <sheetName val="2002"/>
      <sheetName val="2003"/>
      <sheetName val="2004"/>
      <sheetName val="2005"/>
      <sheetName val="2006"/>
      <sheetName val="2007"/>
      <sheetName val="2008 (2)"/>
      <sheetName val="CUADROS"/>
      <sheetName val="Hoja1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 PROFIT AND LOSS TB"/>
      <sheetName val="GAAP BALANCE SHEET TB"/>
      <sheetName val="BS index"/>
      <sheetName val="BS TO PAE"/>
      <sheetName val="BS ANALYSIS"/>
      <sheetName val="PAE TABLE"/>
      <sheetName val="Requerimientos contables"/>
      <sheetName val="GAAP_PROFIT_AND_LOSS_TB"/>
      <sheetName val="GAAP_BALANCE_SHEET_TB"/>
      <sheetName val="BS_index"/>
      <sheetName val="BS_TO_PAE"/>
      <sheetName val="BS_ANALYSIS"/>
      <sheetName val="PAE_TABLE"/>
      <sheetName val="Requerimientos_contables"/>
      <sheetName val="GAAP_PROFIT_AND_LOSS_TB1"/>
      <sheetName val="GAAP_BALANCE_SHEET_TB1"/>
      <sheetName val="BS_index1"/>
      <sheetName val="BS_TO_PAE1"/>
      <sheetName val="BS_ANALYSIS1"/>
      <sheetName val="PAE_TABLE1"/>
      <sheetName val="Requerimientos_contables1"/>
      <sheetName val="GAAP_PROFIT_AND_LOSS_TB2"/>
      <sheetName val="GAAP_BALANCE_SHEET_TB2"/>
      <sheetName val="BS_index2"/>
      <sheetName val="BS_TO_PAE2"/>
      <sheetName val="BS_ANALYSIS2"/>
      <sheetName val="PAE_TABLE2"/>
      <sheetName val="Requerimientos_contables2"/>
      <sheetName val="GAAP_PROFIT_AND_LOSS_TB3"/>
      <sheetName val="GAAP_BALANCE_SHEET_TB3"/>
      <sheetName val="BS_index3"/>
      <sheetName val="BS_TO_PAE3"/>
      <sheetName val="BS_ANALYSIS3"/>
      <sheetName val="PAE_TABLE3"/>
      <sheetName val="Requerimientos_contables3"/>
      <sheetName val="GAAP_PROFIT_AND_LOSS_TB4"/>
      <sheetName val="GAAP_BALANCE_SHEET_TB4"/>
      <sheetName val="BS_index4"/>
      <sheetName val="BS_TO_PAE4"/>
      <sheetName val="BS_ANALYSIS4"/>
      <sheetName val="PAE_TABLE4"/>
      <sheetName val="Requerimientos_contables4"/>
      <sheetName val=" PROY_2019"/>
      <sheetName val="GAAP_PROFIT_AND_LOSS_TB5"/>
      <sheetName val="GAAP_BALANCE_SHEET_TB5"/>
      <sheetName val="BS_index5"/>
      <sheetName val="BS_TO_PAE5"/>
      <sheetName val="BS_ANALYSIS5"/>
      <sheetName val="PAE_TABLE5"/>
      <sheetName val="Requerimientos_contables5"/>
      <sheetName val="ops"/>
      <sheetName val="cgvt rev"/>
      <sheetName val="nfpentps"/>
      <sheetName val="contents"/>
    </sheetNames>
    <sheetDataSet>
      <sheetData sheetId="0"/>
      <sheetData sheetId="1">
        <row r="2">
          <cell r="L2" t="str">
            <v>1000-10-</v>
          </cell>
          <cell r="M2">
            <v>21486.46</v>
          </cell>
          <cell r="N2" t="str">
            <v>DINERO EFECTIVO CAJA CHICA FONDOS DE OFICINA</v>
          </cell>
        </row>
        <row r="3">
          <cell r="L3" t="str">
            <v>1000-10 Total-</v>
          </cell>
          <cell r="M3">
            <v>21486.46</v>
          </cell>
          <cell r="N3">
            <v>0</v>
          </cell>
        </row>
        <row r="4">
          <cell r="L4" t="str">
            <v>1000-30-01</v>
          </cell>
          <cell r="M4">
            <v>1645580.11</v>
          </cell>
          <cell r="N4" t="str">
            <v>CITIBANK LA PAZ DOLARES</v>
          </cell>
        </row>
        <row r="5">
          <cell r="L5" t="str">
            <v>1000-30-02</v>
          </cell>
          <cell r="M5">
            <v>13369.12</v>
          </cell>
          <cell r="N5" t="str">
            <v>CITIBANK-LA PAZ BOLIVIANOS</v>
          </cell>
        </row>
        <row r="6">
          <cell r="L6" t="str">
            <v>1000-30-03</v>
          </cell>
          <cell r="M6">
            <v>131755.88</v>
          </cell>
          <cell r="N6" t="str">
            <v>CITIBANK-NY GIROS DOLARES</v>
          </cell>
        </row>
        <row r="7">
          <cell r="L7" t="str">
            <v>1000-30-04</v>
          </cell>
          <cell r="M7">
            <v>0</v>
          </cell>
          <cell r="N7" t="str">
            <v>CITIBANK-DEL. DOLARES CHEQUES</v>
          </cell>
        </row>
        <row r="8">
          <cell r="L8" t="str">
            <v>1000-30-05</v>
          </cell>
          <cell r="M8">
            <v>884169.67</v>
          </cell>
          <cell r="N8" t="str">
            <v>CITIBANK-CTA. $US RESTRINGIDA</v>
          </cell>
        </row>
        <row r="9">
          <cell r="L9" t="str">
            <v>1000-30-06</v>
          </cell>
          <cell r="M9">
            <v>70622.64</v>
          </cell>
          <cell r="N9" t="str">
            <v>BANCO SANTA CRUZ BOLIVIANOS</v>
          </cell>
        </row>
        <row r="10">
          <cell r="L10" t="str">
            <v>1000-30-07</v>
          </cell>
          <cell r="M10">
            <v>4491469.8499999996</v>
          </cell>
          <cell r="N10" t="str">
            <v>BANCO SANTA CRUZ DOLARES</v>
          </cell>
        </row>
        <row r="11">
          <cell r="L11" t="str">
            <v>1000-30-08</v>
          </cell>
          <cell r="M11">
            <v>60127.08</v>
          </cell>
          <cell r="N11" t="str">
            <v>BANCO BISA DOLARES</v>
          </cell>
        </row>
        <row r="12">
          <cell r="L12" t="str">
            <v>1000-30-09</v>
          </cell>
          <cell r="M12">
            <v>102627.21</v>
          </cell>
          <cell r="N12" t="str">
            <v>BANCO BISA BOLIVIANOS</v>
          </cell>
        </row>
        <row r="13">
          <cell r="L13" t="str">
            <v>1000-30-11</v>
          </cell>
          <cell r="M13">
            <v>92347.75</v>
          </cell>
          <cell r="N13" t="str">
            <v>PORTAFOLIO BANCRUZ DOLARES</v>
          </cell>
        </row>
        <row r="14">
          <cell r="L14" t="str">
            <v>1000-30-12</v>
          </cell>
          <cell r="M14">
            <v>1736668.86</v>
          </cell>
          <cell r="N14" t="str">
            <v>BISA ACTIVA</v>
          </cell>
        </row>
        <row r="15">
          <cell r="L15" t="str">
            <v>1000-30-13</v>
          </cell>
          <cell r="M15">
            <v>74623888.719999999</v>
          </cell>
          <cell r="N15" t="str">
            <v>CITIFUNDS INSTITUTIONAL LIQUID RESERVE</v>
          </cell>
        </row>
        <row r="16">
          <cell r="L16" t="str">
            <v>1000-30-15</v>
          </cell>
          <cell r="M16">
            <v>0</v>
          </cell>
          <cell r="N16" t="str">
            <v>BISA PREMIER</v>
          </cell>
        </row>
        <row r="17">
          <cell r="L17" t="str">
            <v>1000-30-17</v>
          </cell>
          <cell r="M17">
            <v>0</v>
          </cell>
          <cell r="N17" t="str">
            <v>NACIONAL SAFI</v>
          </cell>
        </row>
        <row r="18">
          <cell r="L18" t="str">
            <v>1000-30-18</v>
          </cell>
          <cell r="M18">
            <v>2082229.76</v>
          </cell>
          <cell r="N18" t="str">
            <v>CITY BANK 36</v>
          </cell>
        </row>
        <row r="19">
          <cell r="L19" t="str">
            <v>1000-30 Total-</v>
          </cell>
          <cell r="M19">
            <v>85934856.650000006</v>
          </cell>
          <cell r="N19">
            <v>0</v>
          </cell>
        </row>
        <row r="20">
          <cell r="L20" t="str">
            <v>1000-40-</v>
          </cell>
          <cell r="M20">
            <v>0</v>
          </cell>
          <cell r="N20" t="str">
            <v>EFECTIVO EN TRANSITO COMERCIAL</v>
          </cell>
        </row>
        <row r="21">
          <cell r="L21" t="str">
            <v>1000-40 Total-</v>
          </cell>
          <cell r="M21">
            <v>0</v>
          </cell>
          <cell r="N21">
            <v>0</v>
          </cell>
        </row>
        <row r="22">
          <cell r="L22" t="str">
            <v>1000 Total--</v>
          </cell>
          <cell r="M22">
            <v>85956343.109999999</v>
          </cell>
          <cell r="N22">
            <v>0</v>
          </cell>
        </row>
        <row r="23">
          <cell r="L23" t="str">
            <v>1100-50-</v>
          </cell>
          <cell r="M23">
            <v>10156000</v>
          </cell>
          <cell r="N23" t="str">
            <v>DEPOSITOS A PLAZO FIJO</v>
          </cell>
        </row>
        <row r="24">
          <cell r="L24" t="str">
            <v>1100-50 Total-</v>
          </cell>
          <cell r="M24">
            <v>10156000</v>
          </cell>
          <cell r="N24">
            <v>0</v>
          </cell>
        </row>
        <row r="25">
          <cell r="L25" t="str">
            <v>1100-60-</v>
          </cell>
          <cell r="M25">
            <v>4969051.32</v>
          </cell>
          <cell r="N25" t="str">
            <v>OTROS VALORES, TITULOS, BONOS</v>
          </cell>
        </row>
        <row r="26">
          <cell r="L26" t="str">
            <v>1100-60 Total-</v>
          </cell>
          <cell r="M26">
            <v>4969051.32</v>
          </cell>
          <cell r="N26">
            <v>0</v>
          </cell>
        </row>
        <row r="27">
          <cell r="L27" t="str">
            <v>1100-70-</v>
          </cell>
          <cell r="M27">
            <v>-0.3</v>
          </cell>
          <cell r="N27" t="str">
            <v>CEDEIMS - VALORES</v>
          </cell>
        </row>
        <row r="28">
          <cell r="L28" t="str">
            <v>-70 Total-</v>
          </cell>
          <cell r="M28">
            <v>-0.3</v>
          </cell>
          <cell r="N28">
            <v>0</v>
          </cell>
        </row>
        <row r="29">
          <cell r="L29" t="str">
            <v>1100 Total--</v>
          </cell>
          <cell r="M29">
            <v>15125051.02</v>
          </cell>
          <cell r="N29">
            <v>0</v>
          </cell>
        </row>
        <row r="30">
          <cell r="L30" t="str">
            <v>1300-100-</v>
          </cell>
          <cell r="M30">
            <v>39093039.850000001</v>
          </cell>
          <cell r="N30" t="str">
            <v>CUENTAS POR COBRAR-INTERCAMBIO</v>
          </cell>
        </row>
        <row r="31">
          <cell r="L31" t="str">
            <v>1300-100 Total-</v>
          </cell>
          <cell r="M31">
            <v>39093039.850000001</v>
          </cell>
          <cell r="N31">
            <v>0</v>
          </cell>
        </row>
        <row r="32">
          <cell r="L32" t="str">
            <v>1300-140-</v>
          </cell>
          <cell r="M32">
            <v>114855.67</v>
          </cell>
          <cell r="N32" t="str">
            <v>INTERES OPER. DE NO OPERADORES</v>
          </cell>
        </row>
        <row r="33">
          <cell r="L33" t="str">
            <v>1300-140-CB</v>
          </cell>
          <cell r="M33">
            <v>36540.28</v>
          </cell>
          <cell r="N33" t="str">
            <v>CUENTA X COBRAR - SOCIOS</v>
          </cell>
        </row>
        <row r="34">
          <cell r="L34" t="str">
            <v>1300-140 Total-</v>
          </cell>
          <cell r="M34">
            <v>151395.95000000001</v>
          </cell>
          <cell r="N34">
            <v>0</v>
          </cell>
        </row>
        <row r="35">
          <cell r="L35" t="str">
            <v>1300-200-</v>
          </cell>
          <cell r="M35">
            <v>81151.320000000007</v>
          </cell>
          <cell r="N35" t="str">
            <v>ADELANTO A EMPLEADOS</v>
          </cell>
        </row>
        <row r="36">
          <cell r="L36" t="str">
            <v>1300-200-92</v>
          </cell>
          <cell r="M36">
            <v>1210.45</v>
          </cell>
          <cell r="N36">
            <v>0</v>
          </cell>
        </row>
        <row r="37">
          <cell r="L37" t="str">
            <v>1300-200 Total-</v>
          </cell>
          <cell r="M37">
            <v>82361.77</v>
          </cell>
          <cell r="N37">
            <v>0</v>
          </cell>
        </row>
        <row r="38">
          <cell r="L38" t="str">
            <v>1300-240-</v>
          </cell>
          <cell r="M38">
            <v>74270.259999999995</v>
          </cell>
          <cell r="N38" t="str">
            <v>ANTICIPOS PRESTAMOS - NACIONALES</v>
          </cell>
        </row>
        <row r="39">
          <cell r="L39" t="str">
            <v>1300-240 Total-</v>
          </cell>
          <cell r="M39">
            <v>74270.259999999995</v>
          </cell>
          <cell r="N39">
            <v>0</v>
          </cell>
        </row>
        <row r="40">
          <cell r="L40" t="str">
            <v>1300-250-</v>
          </cell>
          <cell r="M40">
            <v>271630.75</v>
          </cell>
          <cell r="N40" t="str">
            <v>INTER.ACUM.X COBRAR NO SUBSIDI</v>
          </cell>
        </row>
        <row r="41">
          <cell r="L41" t="str">
            <v>1300-250 Total-</v>
          </cell>
          <cell r="M41">
            <v>271630.75</v>
          </cell>
          <cell r="N41">
            <v>0</v>
          </cell>
        </row>
        <row r="42">
          <cell r="L42" t="str">
            <v>1300-280- 5</v>
          </cell>
          <cell r="M42">
            <v>334689.18</v>
          </cell>
          <cell r="N42" t="str">
            <v>ADELANTOS A PROVEEDORES</v>
          </cell>
        </row>
        <row r="43">
          <cell r="L43" t="str">
            <v>1300-280-ON</v>
          </cell>
          <cell r="M43">
            <v>681.77</v>
          </cell>
          <cell r="N43" t="str">
            <v>CARGOS A SOCIOS</v>
          </cell>
        </row>
        <row r="44">
          <cell r="L44" t="str">
            <v>1300-280-03</v>
          </cell>
          <cell r="M44">
            <v>1389561.22</v>
          </cell>
          <cell r="N44" t="str">
            <v>MISCELANEOS DE CTA POR COBRAR</v>
          </cell>
        </row>
        <row r="45">
          <cell r="L45" t="str">
            <v>1300-280-09</v>
          </cell>
          <cell r="M45">
            <v>165881.85</v>
          </cell>
          <cell r="N45" t="str">
            <v>FACTURAS PARA SER FACTURADA</v>
          </cell>
        </row>
        <row r="46">
          <cell r="L46" t="str">
            <v>1300-280-10</v>
          </cell>
          <cell r="M46">
            <v>3212090.41</v>
          </cell>
          <cell r="N46" t="str">
            <v>IVA CREDITO FISCAL</v>
          </cell>
        </row>
        <row r="47">
          <cell r="L47" t="str">
            <v>1300-280-92</v>
          </cell>
          <cell r="M47">
            <v>-2571089.14</v>
          </cell>
          <cell r="N47" t="str">
            <v>CARGOS A SOCIOS</v>
          </cell>
        </row>
        <row r="48">
          <cell r="L48" t="str">
            <v>1300-280 Total-</v>
          </cell>
          <cell r="M48">
            <v>2531815.2899999996</v>
          </cell>
          <cell r="N48">
            <v>0</v>
          </cell>
        </row>
        <row r="49">
          <cell r="L49" t="str">
            <v>1300 Total--</v>
          </cell>
          <cell r="M49">
            <v>42204513.870000005</v>
          </cell>
          <cell r="N49">
            <v>0</v>
          </cell>
        </row>
        <row r="50">
          <cell r="L50" t="str">
            <v>1520-130-</v>
          </cell>
          <cell r="M50">
            <v>2583792.6800000002</v>
          </cell>
          <cell r="N50" t="str">
            <v>INVENTARIO-CRUDO Y/O CONDENSADO</v>
          </cell>
        </row>
        <row r="51">
          <cell r="L51" t="str">
            <v>1520-130-01</v>
          </cell>
          <cell r="M51">
            <v>133406.03</v>
          </cell>
          <cell r="N51" t="str">
            <v>INVENTARIO-CRUDO Y/O CONDENSADO</v>
          </cell>
        </row>
        <row r="52">
          <cell r="L52" t="str">
            <v>1520-130 Total-</v>
          </cell>
          <cell r="M52">
            <v>2717198.71</v>
          </cell>
          <cell r="N52">
            <v>0</v>
          </cell>
        </row>
        <row r="53">
          <cell r="L53" t="str">
            <v>1520-220-</v>
          </cell>
          <cell r="M53">
            <v>69788</v>
          </cell>
          <cell r="N53" t="str">
            <v>INVENTARIO DE GAS NATURAL PROCESADO</v>
          </cell>
        </row>
        <row r="54">
          <cell r="L54" t="str">
            <v>1520-220 Total-</v>
          </cell>
          <cell r="M54">
            <v>69788</v>
          </cell>
          <cell r="N54">
            <v>0</v>
          </cell>
        </row>
        <row r="55">
          <cell r="L55" t="str">
            <v>1520-400-</v>
          </cell>
          <cell r="M55">
            <v>85477.01</v>
          </cell>
          <cell r="N55" t="str">
            <v>INVENTARIO-GLP</v>
          </cell>
        </row>
        <row r="56">
          <cell r="L56" t="str">
            <v>1520-400 Total-</v>
          </cell>
          <cell r="M56">
            <v>85477.01</v>
          </cell>
          <cell r="N56">
            <v>0</v>
          </cell>
        </row>
        <row r="57">
          <cell r="L57" t="str">
            <v>1520 Total--</v>
          </cell>
          <cell r="M57">
            <v>2872463.7199999997</v>
          </cell>
          <cell r="N57">
            <v>0</v>
          </cell>
        </row>
        <row r="58">
          <cell r="L58" t="str">
            <v>1600-110-21</v>
          </cell>
          <cell r="M58">
            <v>179739.39</v>
          </cell>
          <cell r="N58" t="str">
            <v>FLETE MATERIAL CONTROLABLE - INTERNACIONAL</v>
          </cell>
        </row>
        <row r="59">
          <cell r="L59" t="str">
            <v>1600-110-22</v>
          </cell>
          <cell r="M59">
            <v>-8804.9</v>
          </cell>
          <cell r="N59" t="str">
            <v>FLETE MATERIAL CONTROLABLE - NACIONAL</v>
          </cell>
        </row>
        <row r="60">
          <cell r="L60" t="str">
            <v>1600-110-41</v>
          </cell>
          <cell r="M60">
            <v>738400</v>
          </cell>
          <cell r="N60" t="str">
            <v>MT EN TRANSITO CONTROLABLE - INTERNACIONAL</v>
          </cell>
        </row>
        <row r="61">
          <cell r="L61" t="str">
            <v>1600-110-42</v>
          </cell>
          <cell r="M61">
            <v>0</v>
          </cell>
          <cell r="N61" t="str">
            <v>MT EN TRANSITO CONTROLABLE - NACIONAL</v>
          </cell>
        </row>
        <row r="62">
          <cell r="L62" t="str">
            <v>1600-110-92</v>
          </cell>
          <cell r="M62">
            <v>0</v>
          </cell>
          <cell r="N62" t="str">
            <v>CARGOS A SOCIOS</v>
          </cell>
        </row>
        <row r="63">
          <cell r="L63" t="str">
            <v>1600-110 Total-</v>
          </cell>
          <cell r="M63">
            <v>909334.49</v>
          </cell>
          <cell r="N63">
            <v>0</v>
          </cell>
        </row>
        <row r="64">
          <cell r="L64" t="str">
            <v>1600-120-</v>
          </cell>
          <cell r="M64">
            <v>2035961.19</v>
          </cell>
          <cell r="N64" t="str">
            <v>TUBULARES CONTROLABLES</v>
          </cell>
        </row>
        <row r="65">
          <cell r="L65" t="str">
            <v>1600-120-92</v>
          </cell>
          <cell r="M65">
            <v>-76373.289999999994</v>
          </cell>
          <cell r="N65" t="str">
            <v>TUBULARES CONTROLABLES - CARGO A SOCIOS</v>
          </cell>
        </row>
        <row r="66">
          <cell r="L66" t="str">
            <v>1600-120 Total-</v>
          </cell>
          <cell r="M66">
            <v>1959587.9</v>
          </cell>
          <cell r="N66">
            <v>0</v>
          </cell>
        </row>
        <row r="67">
          <cell r="L67" t="str">
            <v>1600-130-</v>
          </cell>
          <cell r="M67">
            <v>424757.85</v>
          </cell>
          <cell r="N67" t="str">
            <v>OTRO STOREHOUSE STOCK CONTROLABLES</v>
          </cell>
        </row>
        <row r="68">
          <cell r="L68" t="str">
            <v>1600-130-92</v>
          </cell>
          <cell r="M68">
            <v>-14691.88</v>
          </cell>
          <cell r="N68" t="str">
            <v>CARGOS A SOCIOS</v>
          </cell>
        </row>
        <row r="69">
          <cell r="L69" t="str">
            <v>1600-130 Total-</v>
          </cell>
          <cell r="M69">
            <v>410065.97</v>
          </cell>
          <cell r="N69">
            <v>0</v>
          </cell>
        </row>
        <row r="70">
          <cell r="L70" t="str">
            <v>1600-210-31</v>
          </cell>
          <cell r="M70">
            <v>-6956.46</v>
          </cell>
          <cell r="N70" t="str">
            <v>FLETE MATERIAL NO CONTROLABLE - INTERNACIONAL</v>
          </cell>
        </row>
        <row r="71">
          <cell r="L71" t="str">
            <v>1600-210-32</v>
          </cell>
          <cell r="M71">
            <v>13081.36</v>
          </cell>
          <cell r="N71" t="str">
            <v>FLETE MATERIAL NO CONTROLABLE - NACIONAL</v>
          </cell>
        </row>
        <row r="72">
          <cell r="L72" t="str">
            <v>1600-210-51</v>
          </cell>
          <cell r="M72">
            <v>120624.71</v>
          </cell>
          <cell r="N72" t="str">
            <v>MT EN TRANSITO NO CONTROLABLES - INTERNACIONAL</v>
          </cell>
        </row>
        <row r="73">
          <cell r="L73" t="str">
            <v>1600-210-52</v>
          </cell>
          <cell r="M73">
            <v>54695.48</v>
          </cell>
          <cell r="N73" t="str">
            <v>MT EN TRANSITO NO CONTROLABLES - NATIONAL</v>
          </cell>
        </row>
        <row r="74">
          <cell r="L74" t="str">
            <v>1600-210-92</v>
          </cell>
          <cell r="M74">
            <v>0</v>
          </cell>
          <cell r="N74" t="str">
            <v>CARGOS A SOCIOS</v>
          </cell>
        </row>
        <row r="75">
          <cell r="L75" t="str">
            <v>1600-210 Total-</v>
          </cell>
          <cell r="M75">
            <v>181445.09</v>
          </cell>
          <cell r="N75">
            <v>0</v>
          </cell>
        </row>
        <row r="76">
          <cell r="L76" t="str">
            <v>1600-230-</v>
          </cell>
          <cell r="M76">
            <v>2279383.1</v>
          </cell>
          <cell r="N76" t="str">
            <v>MATERIAL NO CONTROLABLE</v>
          </cell>
        </row>
        <row r="77">
          <cell r="L77" t="str">
            <v>1600-230-01</v>
          </cell>
          <cell r="M77">
            <v>129043.55</v>
          </cell>
          <cell r="N77" t="str">
            <v>MATERIAL NO CONTROLABLE - CHATARRA</v>
          </cell>
        </row>
        <row r="78">
          <cell r="L78" t="str">
            <v>1600-230-02</v>
          </cell>
          <cell r="M78">
            <v>0</v>
          </cell>
          <cell r="N78" t="str">
            <v>MATERIAL NO CONTROLABLE-NO ENTREGADOS POR YPFB</v>
          </cell>
        </row>
        <row r="79">
          <cell r="L79" t="str">
            <v>1600-230-92</v>
          </cell>
          <cell r="M79">
            <v>-23037.65</v>
          </cell>
          <cell r="N79" t="str">
            <v>MATERIAL NO CONTROLABLE-CARGOS A SOCIOS</v>
          </cell>
        </row>
        <row r="80">
          <cell r="L80" t="str">
            <v>1600-230 Total-</v>
          </cell>
          <cell r="M80">
            <v>2385389</v>
          </cell>
          <cell r="N80">
            <v>0</v>
          </cell>
        </row>
        <row r="81">
          <cell r="L81" t="str">
            <v>1600-240-</v>
          </cell>
          <cell r="M81">
            <v>0</v>
          </cell>
          <cell r="N81" t="str">
            <v>MT DE LODOS &amp; CEMENTOS NO CONTR</v>
          </cell>
        </row>
        <row r="82">
          <cell r="L82" t="str">
            <v>1600-240 Total-</v>
          </cell>
          <cell r="M82">
            <v>0</v>
          </cell>
          <cell r="N82">
            <v>0</v>
          </cell>
        </row>
        <row r="83">
          <cell r="L83" t="str">
            <v>1600-430-</v>
          </cell>
          <cell r="M83">
            <v>1097136.19</v>
          </cell>
          <cell r="N83" t="str">
            <v>EXCEDENTES NO CONTROLABLES</v>
          </cell>
        </row>
        <row r="84">
          <cell r="L84" t="str">
            <v>-430 Total-</v>
          </cell>
          <cell r="M84">
            <v>1097136.19</v>
          </cell>
          <cell r="N84">
            <v>0</v>
          </cell>
        </row>
        <row r="85">
          <cell r="L85" t="str">
            <v>1600 Total--</v>
          </cell>
          <cell r="M85">
            <v>6942958.6399999987</v>
          </cell>
          <cell r="N85">
            <v>0</v>
          </cell>
        </row>
        <row r="86">
          <cell r="L86" t="str">
            <v>1900-20-</v>
          </cell>
          <cell r="M86">
            <v>235196.3</v>
          </cell>
          <cell r="N86" t="str">
            <v>GASTOS PREPAGADO ALQUILERES</v>
          </cell>
        </row>
        <row r="87">
          <cell r="L87" t="str">
            <v>1900-20 Total-</v>
          </cell>
          <cell r="M87">
            <v>235196.3</v>
          </cell>
          <cell r="N87">
            <v>0</v>
          </cell>
        </row>
        <row r="88">
          <cell r="L88" t="str">
            <v>1900-40-</v>
          </cell>
          <cell r="M88">
            <v>647120</v>
          </cell>
          <cell r="N88" t="str">
            <v>GASTOS PREPAGADOS SEGUROS</v>
          </cell>
        </row>
        <row r="89">
          <cell r="L89" t="str">
            <v>1900-40 Total-</v>
          </cell>
          <cell r="M89">
            <v>647120</v>
          </cell>
          <cell r="N89">
            <v>0</v>
          </cell>
        </row>
        <row r="90">
          <cell r="L90" t="str">
            <v>1900-45-</v>
          </cell>
          <cell r="M90">
            <v>49748.14</v>
          </cell>
          <cell r="N90" t="str">
            <v>GASTOS PREPAGADOS VARIOS</v>
          </cell>
        </row>
        <row r="91">
          <cell r="L91" t="str">
            <v>1900-45 Total-</v>
          </cell>
          <cell r="M91">
            <v>49748.14</v>
          </cell>
          <cell r="N91">
            <v>0</v>
          </cell>
        </row>
        <row r="92">
          <cell r="L92" t="str">
            <v>1900 Total--</v>
          </cell>
          <cell r="M92">
            <v>932064.44000000006</v>
          </cell>
          <cell r="N92">
            <v>0</v>
          </cell>
        </row>
        <row r="93">
          <cell r="L93" t="str">
            <v>2000-1-</v>
          </cell>
          <cell r="M93">
            <v>792468.75</v>
          </cell>
          <cell r="N93" t="str">
            <v>INVERSIONES - ACCIONES</v>
          </cell>
        </row>
        <row r="94">
          <cell r="L94" t="str">
            <v>2000-1 Total-</v>
          </cell>
          <cell r="M94">
            <v>792468.75</v>
          </cell>
          <cell r="N94">
            <v>0</v>
          </cell>
        </row>
        <row r="95">
          <cell r="L95" t="str">
            <v>2000 Total--</v>
          </cell>
          <cell r="M95">
            <v>792468.75</v>
          </cell>
          <cell r="N95">
            <v>0</v>
          </cell>
        </row>
        <row r="96">
          <cell r="L96" t="str">
            <v>2040-99-</v>
          </cell>
          <cell r="M96">
            <v>56164.42</v>
          </cell>
          <cell r="N96" t="str">
            <v>CTA P/COBRAR DIFERIDA OTRAS CIA.</v>
          </cell>
        </row>
        <row r="97">
          <cell r="L97" t="str">
            <v>2040-99 Total-</v>
          </cell>
          <cell r="M97">
            <v>56164.42</v>
          </cell>
          <cell r="N97">
            <v>0</v>
          </cell>
        </row>
        <row r="98">
          <cell r="L98" t="str">
            <v>2040 Total--</v>
          </cell>
          <cell r="M98">
            <v>56164.42</v>
          </cell>
          <cell r="N98">
            <v>0</v>
          </cell>
        </row>
        <row r="99">
          <cell r="L99" t="str">
            <v>2513-7-</v>
          </cell>
          <cell r="M99">
            <v>272500</v>
          </cell>
          <cell r="N99" t="str">
            <v>CARGOS DIFERIDOS COSTO DE SOFTW.</v>
          </cell>
        </row>
        <row r="100">
          <cell r="L100" t="str">
            <v>2513-7 Total-</v>
          </cell>
          <cell r="M100">
            <v>272500</v>
          </cell>
          <cell r="N100">
            <v>0</v>
          </cell>
        </row>
        <row r="101">
          <cell r="L101" t="str">
            <v>2513-9-</v>
          </cell>
          <cell r="M101">
            <v>1439491.32</v>
          </cell>
          <cell r="N101" t="str">
            <v>OTROS CARGOS DIFERIDOS</v>
          </cell>
        </row>
        <row r="102">
          <cell r="L102" t="str">
            <v>2513-9 Total-</v>
          </cell>
          <cell r="M102">
            <v>1439491.32</v>
          </cell>
          <cell r="N102">
            <v>0</v>
          </cell>
        </row>
        <row r="103">
          <cell r="L103" t="str">
            <v>2513 Total--</v>
          </cell>
          <cell r="M103">
            <v>1711991.32</v>
          </cell>
          <cell r="N103">
            <v>0</v>
          </cell>
        </row>
        <row r="104">
          <cell r="L104" t="str">
            <v>3000-80-</v>
          </cell>
          <cell r="M104">
            <v>-1674157.1</v>
          </cell>
          <cell r="N104" t="str">
            <v>BAJA POR VENTA TERRENOS</v>
          </cell>
        </row>
        <row r="105">
          <cell r="L105" t="str">
            <v>3000-80 Total-</v>
          </cell>
          <cell r="M105">
            <v>-1674157.1</v>
          </cell>
          <cell r="N105">
            <v>0</v>
          </cell>
        </row>
        <row r="106">
          <cell r="L106" t="str">
            <v>3000-201-</v>
          </cell>
          <cell r="M106">
            <v>2129449.2000000002</v>
          </cell>
          <cell r="N106" t="str">
            <v>TERRENO - AÑOS ANTERIORES</v>
          </cell>
        </row>
        <row r="107">
          <cell r="L107" t="str">
            <v>3000-201 Total-</v>
          </cell>
          <cell r="M107">
            <v>2129449.2000000002</v>
          </cell>
          <cell r="N107">
            <v>0</v>
          </cell>
        </row>
        <row r="108">
          <cell r="L108" t="str">
            <v>3000 Total--</v>
          </cell>
          <cell r="M108">
            <v>455292.10000000009</v>
          </cell>
          <cell r="N108">
            <v>0</v>
          </cell>
        </row>
        <row r="109">
          <cell r="L109" t="str">
            <v>3001-0-</v>
          </cell>
          <cell r="M109">
            <v>183198931.45999998</v>
          </cell>
          <cell r="N109" t="str">
            <v>PROPIEDADES PROBADAS</v>
          </cell>
        </row>
        <row r="110">
          <cell r="L110" t="str">
            <v>3001-0 Total-</v>
          </cell>
          <cell r="M110">
            <v>183198931.45999998</v>
          </cell>
          <cell r="N110">
            <v>0</v>
          </cell>
        </row>
        <row r="111">
          <cell r="L111" t="str">
            <v>3001 Total--</v>
          </cell>
          <cell r="M111">
            <v>183198931.45999998</v>
          </cell>
          <cell r="N111">
            <v>0</v>
          </cell>
        </row>
        <row r="112">
          <cell r="L112" t="str">
            <v>3002-1-</v>
          </cell>
          <cell r="M112">
            <v>26773029.370000001</v>
          </cell>
          <cell r="N112" t="str">
            <v>PROP.NO PROBADA COSTO P/ANO</v>
          </cell>
        </row>
        <row r="113">
          <cell r="L113" t="str">
            <v>3002-1 Total-</v>
          </cell>
          <cell r="M113">
            <v>26773029.370000001</v>
          </cell>
          <cell r="N113">
            <v>0</v>
          </cell>
        </row>
        <row r="114">
          <cell r="L114" t="str">
            <v>3002-2-</v>
          </cell>
          <cell r="M114">
            <v>6388.05</v>
          </cell>
          <cell r="N114" t="str">
            <v>PROP.NO PROB.COSTO ACTUAL ANO</v>
          </cell>
        </row>
        <row r="115">
          <cell r="L115" t="str">
            <v>3002-2 Total-</v>
          </cell>
          <cell r="M115">
            <v>6388.05</v>
          </cell>
          <cell r="N115">
            <v>0</v>
          </cell>
        </row>
        <row r="116">
          <cell r="L116" t="str">
            <v>3002 Total--</v>
          </cell>
          <cell r="M116">
            <v>26779417.420000002</v>
          </cell>
          <cell r="N116">
            <v>0</v>
          </cell>
        </row>
        <row r="117">
          <cell r="L117" t="str">
            <v>3015-200-</v>
          </cell>
          <cell r="M117">
            <v>105469.13</v>
          </cell>
          <cell r="N117" t="str">
            <v>EQUIPO DE LABORATORIO/CAMPO</v>
          </cell>
        </row>
        <row r="118">
          <cell r="L118" t="str">
            <v>3015-200 Total-</v>
          </cell>
          <cell r="M118">
            <v>105469.13</v>
          </cell>
          <cell r="N118">
            <v>0</v>
          </cell>
        </row>
        <row r="119">
          <cell r="L119" t="str">
            <v>3015 Total--</v>
          </cell>
          <cell r="M119">
            <v>105469.13</v>
          </cell>
          <cell r="N119">
            <v>0</v>
          </cell>
        </row>
        <row r="120">
          <cell r="L120" t="str">
            <v>3017-200-01</v>
          </cell>
          <cell r="M120">
            <v>88215778.909999996</v>
          </cell>
          <cell r="N120" t="str">
            <v>EQUIPO DE PRODUCCION CONTROLABLES</v>
          </cell>
        </row>
        <row r="121">
          <cell r="L121" t="str">
            <v>3017-200-02</v>
          </cell>
          <cell r="M121">
            <v>162509.29999999999</v>
          </cell>
          <cell r="N121" t="str">
            <v>EQUIPO DE PRODUCCION NO CONTROLABLES</v>
          </cell>
        </row>
        <row r="122">
          <cell r="L122" t="str">
            <v>3017-200 Total-</v>
          </cell>
          <cell r="M122">
            <v>88378288.209999993</v>
          </cell>
          <cell r="N122">
            <v>0</v>
          </cell>
        </row>
        <row r="123">
          <cell r="L123" t="str">
            <v>3017 Total--</v>
          </cell>
          <cell r="M123">
            <v>88378288.209999993</v>
          </cell>
          <cell r="N123">
            <v>0</v>
          </cell>
        </row>
        <row r="124">
          <cell r="L124" t="str">
            <v>3018-200-01</v>
          </cell>
          <cell r="M124">
            <v>109741659.03999999</v>
          </cell>
          <cell r="N124" t="str">
            <v>EQUIPO INST.DE PROCESANIENTO CONTROLABLES</v>
          </cell>
        </row>
        <row r="125">
          <cell r="L125" t="str">
            <v>3018-200-02</v>
          </cell>
          <cell r="M125">
            <v>51079.519999999997</v>
          </cell>
          <cell r="N125" t="str">
            <v>EQUIPO INST.DE PROCESANIENTO NO CONTROLABLES</v>
          </cell>
        </row>
        <row r="126">
          <cell r="L126" t="str">
            <v>3018-200 Total-</v>
          </cell>
          <cell r="M126">
            <v>109792738.55999999</v>
          </cell>
          <cell r="N126">
            <v>0</v>
          </cell>
        </row>
        <row r="127">
          <cell r="L127" t="str">
            <v>3018 Total--</v>
          </cell>
          <cell r="M127">
            <v>109792738.55999999</v>
          </cell>
          <cell r="N127">
            <v>0</v>
          </cell>
        </row>
        <row r="128">
          <cell r="L128" t="str">
            <v>3020-0-</v>
          </cell>
          <cell r="M128">
            <v>151684.34</v>
          </cell>
          <cell r="N128" t="str">
            <v>MEJORAS A BIENES ALQUILADOS</v>
          </cell>
        </row>
        <row r="129">
          <cell r="L129" t="str">
            <v>3020-0 Total-</v>
          </cell>
          <cell r="M129">
            <v>151684.34</v>
          </cell>
          <cell r="N129">
            <v>0</v>
          </cell>
        </row>
        <row r="130">
          <cell r="L130" t="str">
            <v>3020 Total--</v>
          </cell>
          <cell r="M130">
            <v>151684.34</v>
          </cell>
          <cell r="N130">
            <v>0</v>
          </cell>
        </row>
        <row r="131">
          <cell r="L131" t="str">
            <v>3022-0-01</v>
          </cell>
          <cell r="M131">
            <v>392498.19</v>
          </cell>
          <cell r="N131" t="str">
            <v>EDIFICIOS/ADJUNTOS CONTROLABLES</v>
          </cell>
        </row>
        <row r="132">
          <cell r="L132" t="str">
            <v>3022-0-02</v>
          </cell>
          <cell r="M132">
            <v>7560059.0199999996</v>
          </cell>
          <cell r="N132" t="str">
            <v>EDIFICIOS/ADJUNTOS NO CONTROLABLES</v>
          </cell>
        </row>
        <row r="133">
          <cell r="L133" t="str">
            <v>3022-0 Total-</v>
          </cell>
          <cell r="M133">
            <v>7952557.21</v>
          </cell>
          <cell r="N133">
            <v>0</v>
          </cell>
        </row>
        <row r="134">
          <cell r="L134" t="str">
            <v>3022 Total--</v>
          </cell>
          <cell r="M134">
            <v>7952557.21</v>
          </cell>
          <cell r="N134">
            <v>0</v>
          </cell>
        </row>
        <row r="135">
          <cell r="L135" t="str">
            <v>3024-0-01</v>
          </cell>
          <cell r="M135">
            <v>669428.73</v>
          </cell>
          <cell r="N135" t="str">
            <v>MUEBLES &amp; ENSERES DE OFICINA CONTROLABLES</v>
          </cell>
        </row>
        <row r="136">
          <cell r="L136" t="str">
            <v>3024-0-02</v>
          </cell>
          <cell r="M136">
            <v>1336408.1100000001</v>
          </cell>
          <cell r="N136" t="str">
            <v>MUEBLES &amp; ENSERES DE OFICINA NO CONTROLABLES</v>
          </cell>
        </row>
        <row r="137">
          <cell r="L137" t="str">
            <v>3024-0 Total-</v>
          </cell>
          <cell r="M137">
            <v>2005836.84</v>
          </cell>
          <cell r="N137">
            <v>0</v>
          </cell>
        </row>
        <row r="138">
          <cell r="L138" t="str">
            <v>3024 Total--</v>
          </cell>
          <cell r="M138">
            <v>2005836.84</v>
          </cell>
          <cell r="N138">
            <v>0</v>
          </cell>
        </row>
        <row r="139">
          <cell r="L139" t="str">
            <v>3025-300-01</v>
          </cell>
          <cell r="M139">
            <v>2589736.61</v>
          </cell>
          <cell r="N139" t="str">
            <v>EQUIPO DE COMPUTACION-CONTROLABLES</v>
          </cell>
        </row>
        <row r="140">
          <cell r="L140" t="str">
            <v>3025-300-02</v>
          </cell>
          <cell r="M140">
            <v>896692.64</v>
          </cell>
          <cell r="N140" t="str">
            <v>EQUIPO DE COMPUTACION-NO CONTROLABLES</v>
          </cell>
        </row>
        <row r="141">
          <cell r="L141" t="str">
            <v>3025-300 Total-</v>
          </cell>
          <cell r="M141">
            <v>3486429.25</v>
          </cell>
          <cell r="N141">
            <v>0</v>
          </cell>
        </row>
        <row r="142">
          <cell r="L142" t="str">
            <v>3025-400-01</v>
          </cell>
          <cell r="M142">
            <v>569965.51</v>
          </cell>
          <cell r="N142" t="str">
            <v>EQUIPO DE TELECOMUNICACIONES-CONTROLABLES</v>
          </cell>
        </row>
        <row r="143">
          <cell r="L143" t="str">
            <v>3025-400-02</v>
          </cell>
          <cell r="M143">
            <v>183537.71</v>
          </cell>
          <cell r="N143" t="str">
            <v>EQUIPO DE TELECOMUNICACIONES-NO CONTROLABLES</v>
          </cell>
        </row>
        <row r="144">
          <cell r="L144" t="str">
            <v>3025-400 Total-</v>
          </cell>
          <cell r="M144">
            <v>753503.22</v>
          </cell>
          <cell r="N144">
            <v>0</v>
          </cell>
        </row>
        <row r="145">
          <cell r="L145" t="str">
            <v>3025 Total--</v>
          </cell>
          <cell r="M145">
            <v>4239932.47</v>
          </cell>
          <cell r="N145">
            <v>0</v>
          </cell>
        </row>
        <row r="146">
          <cell r="L146" t="str">
            <v>3036-100-</v>
          </cell>
          <cell r="M146">
            <v>1269885.3</v>
          </cell>
          <cell r="N146" t="str">
            <v>EQUIPOS AUTOMOTIVOS LIVIANOS</v>
          </cell>
        </row>
        <row r="147">
          <cell r="L147" t="str">
            <v>3036-100 Total-</v>
          </cell>
          <cell r="M147">
            <v>1269885.3</v>
          </cell>
          <cell r="N147">
            <v>0</v>
          </cell>
        </row>
        <row r="148">
          <cell r="L148" t="str">
            <v>3036-200-</v>
          </cell>
          <cell r="M148">
            <v>973194.01</v>
          </cell>
          <cell r="N148" t="str">
            <v>EQUIPOS AUTOMOTIVOS MEDIANOS</v>
          </cell>
        </row>
        <row r="149">
          <cell r="L149" t="str">
            <v>3036-200 Total-</v>
          </cell>
          <cell r="M149">
            <v>973194.01</v>
          </cell>
          <cell r="N149">
            <v>0</v>
          </cell>
        </row>
        <row r="150">
          <cell r="L150" t="str">
            <v>3036-300-</v>
          </cell>
          <cell r="M150">
            <v>122504.8</v>
          </cell>
          <cell r="N150" t="str">
            <v>EQUIPOS AUTOMOTIVOS PESADOS</v>
          </cell>
        </row>
        <row r="151">
          <cell r="L151" t="str">
            <v>3036-300 Total-</v>
          </cell>
          <cell r="M151">
            <v>122504.8</v>
          </cell>
          <cell r="N151">
            <v>0</v>
          </cell>
        </row>
        <row r="152">
          <cell r="L152" t="str">
            <v>3036 Total--</v>
          </cell>
          <cell r="M152">
            <v>2365584.11</v>
          </cell>
          <cell r="N152">
            <v>0</v>
          </cell>
        </row>
        <row r="153">
          <cell r="L153" t="str">
            <v>3057-0-00</v>
          </cell>
          <cell r="M153">
            <v>6762000</v>
          </cell>
          <cell r="N153" t="str">
            <v>BIENES ARRENDADOS</v>
          </cell>
        </row>
        <row r="154">
          <cell r="L154" t="str">
            <v>3057-0 Total-</v>
          </cell>
          <cell r="M154">
            <v>6762000</v>
          </cell>
          <cell r="N154">
            <v>0</v>
          </cell>
        </row>
        <row r="155">
          <cell r="L155" t="str">
            <v>3057 Total--</v>
          </cell>
          <cell r="M155">
            <v>6762000</v>
          </cell>
          <cell r="N155">
            <v>0</v>
          </cell>
        </row>
        <row r="156">
          <cell r="L156" t="str">
            <v>3064-200-</v>
          </cell>
          <cell r="M156">
            <v>8386857.9900000002</v>
          </cell>
          <cell r="N156" t="str">
            <v>INYECCION DE POZOS</v>
          </cell>
        </row>
        <row r="157">
          <cell r="L157" t="str">
            <v>3064-200 Total-</v>
          </cell>
          <cell r="M157">
            <v>8386857.9900000002</v>
          </cell>
          <cell r="N157">
            <v>0</v>
          </cell>
        </row>
        <row r="158">
          <cell r="L158" t="str">
            <v>3064-300-</v>
          </cell>
          <cell r="M158">
            <v>254681766.91</v>
          </cell>
          <cell r="N158" t="str">
            <v>PERF&amp;DES.CAP.TODOS OTROS POZOS</v>
          </cell>
        </row>
        <row r="159">
          <cell r="L159" t="str">
            <v>3064-300 Total-</v>
          </cell>
          <cell r="M159">
            <v>254681766.91</v>
          </cell>
          <cell r="N159">
            <v>0</v>
          </cell>
        </row>
        <row r="160">
          <cell r="L160" t="str">
            <v>3064 Total--</v>
          </cell>
          <cell r="M160">
            <v>263068624.90000001</v>
          </cell>
          <cell r="N160">
            <v>0</v>
          </cell>
        </row>
        <row r="161">
          <cell r="L161" t="str">
            <v>3069-200-</v>
          </cell>
          <cell r="M161">
            <v>9465497.0800000001</v>
          </cell>
          <cell r="N161" t="str">
            <v>INVERSION EN LINEA DE RECOLECCI(N</v>
          </cell>
        </row>
        <row r="162">
          <cell r="L162" t="str">
            <v>-200 Total-</v>
          </cell>
          <cell r="M162">
            <v>9465497.0800000001</v>
          </cell>
          <cell r="N162">
            <v>0</v>
          </cell>
        </row>
        <row r="163">
          <cell r="L163" t="str">
            <v>3069 Total--</v>
          </cell>
          <cell r="M163">
            <v>9465497.0800000001</v>
          </cell>
          <cell r="N163">
            <v>0</v>
          </cell>
        </row>
        <row r="164">
          <cell r="L164" t="str">
            <v>3070-17-</v>
          </cell>
          <cell r="M164">
            <v>6995434</v>
          </cell>
          <cell r="N164" t="str">
            <v>OBRAS EN CONSTR. EQUIP.DE PROD.</v>
          </cell>
        </row>
        <row r="165">
          <cell r="L165" t="str">
            <v>3070-17 Total-</v>
          </cell>
          <cell r="M165">
            <v>6995434</v>
          </cell>
          <cell r="N165">
            <v>0</v>
          </cell>
        </row>
        <row r="166">
          <cell r="L166" t="str">
            <v>3070-18-</v>
          </cell>
          <cell r="M166">
            <v>3767942.79</v>
          </cell>
          <cell r="N166" t="str">
            <v>OBRAS EN CONSTR. PLANTAS</v>
          </cell>
        </row>
        <row r="167">
          <cell r="L167" t="str">
            <v>3070-18 Total-</v>
          </cell>
          <cell r="M167">
            <v>3767942.79</v>
          </cell>
          <cell r="N167">
            <v>0</v>
          </cell>
        </row>
        <row r="168">
          <cell r="L168" t="str">
            <v>3070-22-</v>
          </cell>
          <cell r="M168">
            <v>467649.48</v>
          </cell>
          <cell r="N168" t="str">
            <v>OBRAS EN CONSTR. EDIFICIOS</v>
          </cell>
        </row>
        <row r="169">
          <cell r="L169" t="str">
            <v>3070-22 Total-</v>
          </cell>
          <cell r="M169">
            <v>467649.48</v>
          </cell>
          <cell r="N169">
            <v>0</v>
          </cell>
        </row>
        <row r="170">
          <cell r="L170" t="str">
            <v>3070-24-</v>
          </cell>
          <cell r="M170">
            <v>0</v>
          </cell>
          <cell r="N170" t="str">
            <v>OBRAS EN CONSTR. MUEBLES/ENSERES</v>
          </cell>
        </row>
        <row r="171">
          <cell r="L171" t="str">
            <v>3070-24 Total-</v>
          </cell>
          <cell r="M171">
            <v>0</v>
          </cell>
          <cell r="N171">
            <v>0</v>
          </cell>
        </row>
        <row r="172">
          <cell r="L172" t="str">
            <v>3070-25-</v>
          </cell>
          <cell r="M172">
            <v>257575.48</v>
          </cell>
          <cell r="N172" t="str">
            <v>OBRAS EN CONSTR. COMP/TELECOM</v>
          </cell>
        </row>
        <row r="173">
          <cell r="L173" t="str">
            <v>3070-25 Total-</v>
          </cell>
          <cell r="M173">
            <v>257575.48</v>
          </cell>
          <cell r="N173">
            <v>0</v>
          </cell>
        </row>
        <row r="174">
          <cell r="L174" t="str">
            <v>3070-69-</v>
          </cell>
          <cell r="M174">
            <v>2733054.76</v>
          </cell>
          <cell r="N174" t="str">
            <v>SISTEMA ACUMULACION DE GAS</v>
          </cell>
        </row>
        <row r="175">
          <cell r="L175" t="str">
            <v>3070-69 Total-</v>
          </cell>
          <cell r="M175">
            <v>2733054.76</v>
          </cell>
          <cell r="N175">
            <v>0</v>
          </cell>
        </row>
        <row r="176">
          <cell r="L176" t="str">
            <v>3070-99-01</v>
          </cell>
          <cell r="M176">
            <v>193841.93</v>
          </cell>
          <cell r="N176" t="str">
            <v>PROYECTOS DE CONTROL</v>
          </cell>
        </row>
        <row r="177">
          <cell r="L177" t="str">
            <v>3070-99-02</v>
          </cell>
          <cell r="M177">
            <v>-184934.76</v>
          </cell>
          <cell r="N177" t="str">
            <v>CONTRACUENTA PROYECTOS DE CONTROL</v>
          </cell>
        </row>
        <row r="178">
          <cell r="L178" t="str">
            <v>3070-99 Total-</v>
          </cell>
          <cell r="M178">
            <v>8907.1699999999837</v>
          </cell>
          <cell r="N178">
            <v>0</v>
          </cell>
        </row>
        <row r="179">
          <cell r="L179" t="str">
            <v>3070-101-30</v>
          </cell>
          <cell r="M179">
            <v>0</v>
          </cell>
          <cell r="N179" t="str">
            <v>CUENTA REGULARIZACION</v>
          </cell>
        </row>
        <row r="180">
          <cell r="L180" t="str">
            <v>3070-101 Total-</v>
          </cell>
          <cell r="M180">
            <v>0</v>
          </cell>
          <cell r="N180">
            <v>0</v>
          </cell>
        </row>
        <row r="181">
          <cell r="L181" t="str">
            <v>3070-917-99</v>
          </cell>
          <cell r="M181">
            <v>-2858727.9</v>
          </cell>
          <cell r="N181" t="str">
            <v>CIERRE DE EQUIPOS DE PRODUCCION</v>
          </cell>
        </row>
        <row r="182">
          <cell r="L182" t="str">
            <v>3070-917 Total-</v>
          </cell>
          <cell r="M182">
            <v>-2858727.9</v>
          </cell>
          <cell r="N182">
            <v>0</v>
          </cell>
        </row>
        <row r="183">
          <cell r="L183" t="str">
            <v>3070-918-99</v>
          </cell>
          <cell r="M183">
            <v>-2380854.4</v>
          </cell>
          <cell r="N183" t="str">
            <v>EQUIP DE LAS PLANTAS-CIERRE</v>
          </cell>
        </row>
        <row r="184">
          <cell r="L184" t="str">
            <v>3070-918 Total-</v>
          </cell>
          <cell r="M184">
            <v>-2380854.4</v>
          </cell>
          <cell r="N184">
            <v>0</v>
          </cell>
        </row>
        <row r="185">
          <cell r="L185" t="str">
            <v>3070-922-99</v>
          </cell>
          <cell r="M185">
            <v>2985.58</v>
          </cell>
          <cell r="N185" t="str">
            <v>EDIFICIOS - CIERRE</v>
          </cell>
        </row>
        <row r="186">
          <cell r="L186" t="str">
            <v>3070-922 Total-</v>
          </cell>
          <cell r="M186">
            <v>2985.58</v>
          </cell>
          <cell r="N186">
            <v>0</v>
          </cell>
        </row>
        <row r="187">
          <cell r="L187" t="str">
            <v>3070-969-</v>
          </cell>
          <cell r="M187">
            <v>-1482755.48</v>
          </cell>
          <cell r="N187" t="str">
            <v>SISTEMA ACUMULACION DE GAS - CIERRE</v>
          </cell>
        </row>
        <row r="188">
          <cell r="L188" t="str">
            <v>3070-969 Total-</v>
          </cell>
          <cell r="M188">
            <v>-1482755.48</v>
          </cell>
          <cell r="N188">
            <v>0</v>
          </cell>
        </row>
        <row r="189">
          <cell r="L189" t="str">
            <v>3070 Total--</v>
          </cell>
          <cell r="M189">
            <v>7511211.4799999986</v>
          </cell>
          <cell r="N189">
            <v>0</v>
          </cell>
        </row>
        <row r="190">
          <cell r="L190" t="str">
            <v>3071-101-06</v>
          </cell>
          <cell r="M190">
            <v>5580303.96</v>
          </cell>
          <cell r="N190" t="str">
            <v>POZO EXPL INTANG. L&amp;A-LOCACION Y ACCESO (PLANCHADO Y CAMINO)</v>
          </cell>
        </row>
        <row r="191">
          <cell r="L191" t="str">
            <v>3071-101-14</v>
          </cell>
          <cell r="M191">
            <v>2195266.89</v>
          </cell>
          <cell r="N191" t="str">
            <v>POZO EXPL INTANG. TREPANOS (DIENTES E INSERTOS)</v>
          </cell>
        </row>
        <row r="192">
          <cell r="L192" t="str">
            <v>3071-101-17</v>
          </cell>
          <cell r="M192">
            <v>1301912.03</v>
          </cell>
          <cell r="N192" t="str">
            <v>POZO EXPL INTANG. PFW-ENERGIA, COMBUSTIBLE</v>
          </cell>
        </row>
        <row r="193">
          <cell r="L193" t="str">
            <v>3071-101-18</v>
          </cell>
          <cell r="M193">
            <v>26982686.920000002</v>
          </cell>
          <cell r="N193" t="str">
            <v>POZO EXPL INTANG. RC CONTRACION EQUIPOS DE PERFORACION</v>
          </cell>
        </row>
        <row r="194">
          <cell r="L194" t="str">
            <v>3071-101-29</v>
          </cell>
          <cell r="M194">
            <v>2378794.13</v>
          </cell>
          <cell r="N194" t="str">
            <v>POZO EXPL INTANG. RE-ALQUILER DE HERRAMIENTAS Y EQUIPOS</v>
          </cell>
        </row>
        <row r="195">
          <cell r="L195" t="str">
            <v>3071-101-30</v>
          </cell>
          <cell r="M195">
            <v>164096.99</v>
          </cell>
          <cell r="N195" t="str">
            <v>POZO EXPL INTANG. PERDIDA DE EQUIPO Y HERRAMIENTAS</v>
          </cell>
        </row>
        <row r="196">
          <cell r="L196" t="str">
            <v>3071-101-39</v>
          </cell>
          <cell r="M196">
            <v>2348133.42</v>
          </cell>
          <cell r="N196" t="str">
            <v>POZO EXPL INTANG. CE-EQUIP Y SERV DE CEMENTACION</v>
          </cell>
        </row>
        <row r="197">
          <cell r="L197" t="str">
            <v>3071-101-45</v>
          </cell>
          <cell r="M197">
            <v>6875347.7999999998</v>
          </cell>
          <cell r="N197" t="str">
            <v>POZO EXPL INTANG. CM-MATERIALES/QUIMICOS Y SERV.  DE LODO</v>
          </cell>
        </row>
        <row r="198">
          <cell r="L198" t="str">
            <v>3071-101-47</v>
          </cell>
          <cell r="M198">
            <v>315424.93</v>
          </cell>
          <cell r="N198" t="str">
            <v>POZO EXPL INTANG. WL-REGISTRO DE EVALUACION (WIRELINE LOGGIN</v>
          </cell>
        </row>
        <row r="199">
          <cell r="L199" t="str">
            <v>3071-101-49</v>
          </cell>
          <cell r="M199">
            <v>1339384.26</v>
          </cell>
          <cell r="N199" t="str">
            <v>POZO EXPL INTANG. M&amp;S-OTROS MATERIALES &amp; SUMINISTROS</v>
          </cell>
        </row>
        <row r="200">
          <cell r="L200" t="str">
            <v>3071-101-50</v>
          </cell>
          <cell r="M200">
            <v>3256729.02</v>
          </cell>
          <cell r="N200" t="str">
            <v>POZO EXPL INTANG. WL-REGISTRO DE EVALUACION</v>
          </cell>
        </row>
        <row r="201">
          <cell r="L201" t="str">
            <v>3071-101-51</v>
          </cell>
          <cell r="M201">
            <v>116222.2</v>
          </cell>
          <cell r="N201" t="str">
            <v>POZO EXPL INTANG. PF-SERV. DE BALEOS/TCP</v>
          </cell>
        </row>
        <row r="202">
          <cell r="L202" t="str">
            <v>3071-101-52</v>
          </cell>
          <cell r="M202">
            <v>1154584.79</v>
          </cell>
          <cell r="N202" t="str">
            <v>POZO EXPL INTANG. ML-REGISTROS DE LODOS (MUD LOGGING)</v>
          </cell>
        </row>
        <row r="203">
          <cell r="L203" t="str">
            <v>3071-101-55</v>
          </cell>
          <cell r="M203">
            <v>971991.88</v>
          </cell>
          <cell r="N203" t="str">
            <v>POZO EXPL INTANG. CC-SERVICIO DE CAÑERIA/TUBERIA</v>
          </cell>
        </row>
        <row r="204">
          <cell r="L204" t="str">
            <v>3071-101-59</v>
          </cell>
          <cell r="M204">
            <v>5802.9</v>
          </cell>
          <cell r="N204" t="str">
            <v>POZO EXPL INTANG. CR-TESTIGO CONVENCIONALES/CORONEO</v>
          </cell>
        </row>
        <row r="205">
          <cell r="L205" t="str">
            <v>3071-101-63</v>
          </cell>
          <cell r="M205">
            <v>485580.88</v>
          </cell>
          <cell r="N205" t="str">
            <v>POZO EXPL INTANG. SERV, DE TERMINACI(N EMPAQUE DE GRAVA, SLI</v>
          </cell>
        </row>
        <row r="206">
          <cell r="L206" t="str">
            <v>3071-101-64</v>
          </cell>
          <cell r="M206">
            <v>247600.7</v>
          </cell>
          <cell r="N206" t="str">
            <v>POZO EXPL INTANG. CT-SERV. CON TUBERIA FLEXIBLE (COILED TUBI</v>
          </cell>
        </row>
        <row r="207">
          <cell r="L207" t="str">
            <v>3071-101-65</v>
          </cell>
          <cell r="M207">
            <v>3113964.27</v>
          </cell>
          <cell r="N207" t="str">
            <v>POZO EXPL INTANG. WT-PRUEBAS DE POZO (WELL TESTING)</v>
          </cell>
        </row>
        <row r="208">
          <cell r="L208" t="str">
            <v>3071-101-70</v>
          </cell>
          <cell r="M208">
            <v>6597917.71</v>
          </cell>
          <cell r="N208" t="str">
            <v>POZO EXPL INTANG. CLT-MANO DE OBRA PROPRIO (OVERHEAD)</v>
          </cell>
        </row>
        <row r="209">
          <cell r="L209" t="str">
            <v>3071-101-71</v>
          </cell>
          <cell r="M209">
            <v>2861751.81</v>
          </cell>
          <cell r="N209" t="str">
            <v>POZO EXPL INTANG. CTL-CONSULTORES, MANO DE OBRA CONTRATADA</v>
          </cell>
        </row>
        <row r="210">
          <cell r="L210" t="str">
            <v>3071-101-72</v>
          </cell>
          <cell r="M210">
            <v>336364.54</v>
          </cell>
          <cell r="N210" t="str">
            <v>POZO EXPL INTANG. BMA-TRANSPORTE AEREO</v>
          </cell>
        </row>
        <row r="211">
          <cell r="L211" t="str">
            <v>3071-101-73</v>
          </cell>
          <cell r="M211">
            <v>1208436.57</v>
          </cell>
          <cell r="N211" t="str">
            <v>POZO EXPL INTANG. TRANSPORTE TERRESTRE</v>
          </cell>
        </row>
        <row r="212">
          <cell r="L212" t="str">
            <v>3071-101-80</v>
          </cell>
          <cell r="M212">
            <v>3006761.87</v>
          </cell>
          <cell r="N212" t="str">
            <v>POZO EXPL INTANG. MEDIO AMBIENTE/SEGURIDAD Y SALUD (EH&amp;S)</v>
          </cell>
        </row>
        <row r="213">
          <cell r="L213" t="str">
            <v>3071-101-81</v>
          </cell>
          <cell r="M213">
            <v>134302.6</v>
          </cell>
          <cell r="N213" t="str">
            <v>POZO EXPL INTANG. COMUNICACION</v>
          </cell>
        </row>
        <row r="214">
          <cell r="L214" t="str">
            <v>3071-101-82</v>
          </cell>
          <cell r="M214">
            <v>32386.65</v>
          </cell>
          <cell r="N214" t="str">
            <v>POZO EXPL INTANG. ENTRENAMIENTO ESPEC. PARA PRY DE POZO</v>
          </cell>
        </row>
        <row r="215">
          <cell r="L215" t="str">
            <v>3071-101-84</v>
          </cell>
          <cell r="M215">
            <v>615479.02</v>
          </cell>
          <cell r="N215" t="str">
            <v>POZO EXPL INTANG. DD-SERV DE PERFORACION DIRECCIONAL Y REG.</v>
          </cell>
        </row>
        <row r="216">
          <cell r="L216" t="str">
            <v>3071-101-85</v>
          </cell>
          <cell r="M216">
            <v>508038.38</v>
          </cell>
          <cell r="N216" t="str">
            <v>POZO EXPL INTANG. FI-SERVICIO DE PESCA</v>
          </cell>
        </row>
        <row r="217">
          <cell r="L217" t="str">
            <v>3071-101-86</v>
          </cell>
          <cell r="M217">
            <v>6161.53</v>
          </cell>
          <cell r="N217" t="str">
            <v>POZO EXPL INTANG. PH-MANEJO DE TUBERIAS/INSPECION</v>
          </cell>
        </row>
        <row r="218">
          <cell r="L218" t="str">
            <v>3071-101-88</v>
          </cell>
          <cell r="M218">
            <v>156256.51999999999</v>
          </cell>
          <cell r="N218" t="str">
            <v>POZO EXPL INTANG. SERV INSTALACION DE  CABEZALES Y ARBOLITOS</v>
          </cell>
        </row>
        <row r="219">
          <cell r="L219" t="str">
            <v>3071-101-91</v>
          </cell>
          <cell r="M219">
            <v>714415.37</v>
          </cell>
          <cell r="N219" t="str">
            <v>POZO EXPL INTANG.TGI-INSPECCION DE TUBERIA</v>
          </cell>
        </row>
        <row r="220">
          <cell r="L220" t="str">
            <v>3071-101-92</v>
          </cell>
          <cell r="M220">
            <v>-23218901.420000002</v>
          </cell>
          <cell r="N220" t="str">
            <v>POZO EXPL INTANG. - CARGOS A SOCIOS</v>
          </cell>
        </row>
        <row r="221">
          <cell r="L221" t="str">
            <v>3071-101-93</v>
          </cell>
          <cell r="M221">
            <v>210504.42</v>
          </cell>
          <cell r="N221" t="str">
            <v>POZO EXPL INTANG. - OTROS GASTOS</v>
          </cell>
        </row>
        <row r="222">
          <cell r="L222" t="str">
            <v>3071-101-94</v>
          </cell>
          <cell r="M222">
            <v>20569520.550000001</v>
          </cell>
          <cell r="N222" t="str">
            <v>POZO EXPL INTANG. -ESTUDIOS SISMICOS Y GEOLOGICOS VSP</v>
          </cell>
        </row>
        <row r="223">
          <cell r="L223" t="str">
            <v>3071-101-95</v>
          </cell>
          <cell r="M223">
            <v>475</v>
          </cell>
          <cell r="N223" t="str">
            <v>POZO EXPL INTANG. - INCENTIVOS A CONTRATISTAS</v>
          </cell>
        </row>
        <row r="224">
          <cell r="L224" t="str">
            <v>3071-101-96</v>
          </cell>
          <cell r="M224">
            <v>2981.82</v>
          </cell>
          <cell r="N224" t="str">
            <v>POZO EXPL INTANG. - FRACTURAMIENTO</v>
          </cell>
        </row>
        <row r="225">
          <cell r="L225" t="str">
            <v>3071-101-97</v>
          </cell>
          <cell r="M225">
            <v>41180.629999999997</v>
          </cell>
          <cell r="N225" t="str">
            <v>POZO EXPL INTANG. -INVERSION SOCIAL</v>
          </cell>
        </row>
        <row r="226">
          <cell r="L226" t="str">
            <v>3071-101-98</v>
          </cell>
          <cell r="M226">
            <v>204630.47</v>
          </cell>
          <cell r="N226" t="str">
            <v>POZO EXPL INTANG. OTROS COSTOS ESTIMADOS</v>
          </cell>
        </row>
        <row r="227">
          <cell r="L227" t="str">
            <v>3071-101 Total-</v>
          </cell>
          <cell r="M227">
            <v>72822492.00999999</v>
          </cell>
          <cell r="N227">
            <v>0</v>
          </cell>
        </row>
        <row r="228">
          <cell r="L228" t="str">
            <v>3071-102-20</v>
          </cell>
          <cell r="M228">
            <v>358211.06</v>
          </cell>
          <cell r="N228" t="str">
            <v>POZO EXPL TANGIBLE TREPANOS DE DIAMANTE,PDC, IMPREGNADOS, EN</v>
          </cell>
        </row>
        <row r="229">
          <cell r="L229" t="str">
            <v>3071-102-50</v>
          </cell>
          <cell r="M229">
            <v>228143.06</v>
          </cell>
          <cell r="N229" t="str">
            <v>POZO EXPL TANGIBLE MAT TANGIBLES NO CONTROLABLES</v>
          </cell>
        </row>
        <row r="230">
          <cell r="L230" t="str">
            <v>3071-102-63</v>
          </cell>
          <cell r="M230">
            <v>752830.23</v>
          </cell>
          <cell r="N230" t="str">
            <v>POZO EXPL TANGIBLE -EQ. DE CABEZALES Y ARBOLITOS</v>
          </cell>
        </row>
        <row r="231">
          <cell r="L231" t="str">
            <v>3071-102-70</v>
          </cell>
          <cell r="M231">
            <v>5246811.05</v>
          </cell>
          <cell r="N231" t="str">
            <v>POZO EXPL TANGIBLE - CAÑERIA</v>
          </cell>
        </row>
        <row r="232">
          <cell r="L232" t="str">
            <v>3071-102-80</v>
          </cell>
          <cell r="M232">
            <v>258270.38</v>
          </cell>
          <cell r="N232" t="str">
            <v>POZO EXPL TANGIBLE -TUBERIAS DE PRODUCCION</v>
          </cell>
        </row>
        <row r="233">
          <cell r="L233" t="str">
            <v>3071-102-92</v>
          </cell>
          <cell r="M233">
            <v>-3287924.58</v>
          </cell>
          <cell r="N233" t="str">
            <v>POZO EXPL TANGIBLE - CARGOS A SOCIOS</v>
          </cell>
        </row>
        <row r="234">
          <cell r="L234" t="str">
            <v>3071-102 Total-</v>
          </cell>
          <cell r="M234">
            <v>3556341.2</v>
          </cell>
          <cell r="N234">
            <v>0</v>
          </cell>
        </row>
        <row r="235">
          <cell r="L235" t="str">
            <v>3071-103-</v>
          </cell>
          <cell r="M235">
            <v>-4686880.6500000004</v>
          </cell>
          <cell r="N235" t="str">
            <v>CIERRE-POZO EXPLORATORIO INTANGIBLES</v>
          </cell>
        </row>
        <row r="236">
          <cell r="L236" t="str">
            <v>3071-103 Total-</v>
          </cell>
          <cell r="M236">
            <v>-4686880.6500000004</v>
          </cell>
          <cell r="N236">
            <v>0</v>
          </cell>
        </row>
        <row r="237">
          <cell r="L237" t="str">
            <v>3071-104-</v>
          </cell>
          <cell r="M237">
            <v>-784850.42</v>
          </cell>
          <cell r="N237" t="str">
            <v>CIERRE-POZO EXPLORATORIO TANGIBLES</v>
          </cell>
        </row>
        <row r="238">
          <cell r="L238" t="str">
            <v>3071-104 Total-</v>
          </cell>
          <cell r="M238">
            <v>-784850.42</v>
          </cell>
          <cell r="N238">
            <v>0</v>
          </cell>
        </row>
        <row r="239">
          <cell r="L239" t="str">
            <v>3071-501-06</v>
          </cell>
          <cell r="M239">
            <v>664006.9</v>
          </cell>
          <cell r="N239" t="str">
            <v>POZO DESRR INTANG. L&amp;A-LOCACION Y ACCESO (PLANCHADO Y CAMINO</v>
          </cell>
        </row>
        <row r="240">
          <cell r="L240" t="str">
            <v>3071-501-14</v>
          </cell>
          <cell r="M240">
            <v>320125.73</v>
          </cell>
          <cell r="N240" t="str">
            <v>POZO DESRR INTANG. TREPANOS (DIENTES E INSERTOS)</v>
          </cell>
        </row>
        <row r="241">
          <cell r="L241" t="str">
            <v>3071-501-17</v>
          </cell>
          <cell r="M241">
            <v>209583.77</v>
          </cell>
          <cell r="N241" t="str">
            <v>POZO DESRR INTANG. PFW-ENERGIA, COMBUSTIBLE</v>
          </cell>
        </row>
        <row r="242">
          <cell r="L242" t="str">
            <v>3071-501-18</v>
          </cell>
          <cell r="M242">
            <v>5528027.3300000001</v>
          </cell>
          <cell r="N242" t="str">
            <v>POZO DESRR INTANG. RC CONTRACION EQUIPOS DE PERFORACION</v>
          </cell>
        </row>
        <row r="243">
          <cell r="L243" t="str">
            <v>3071-501-29</v>
          </cell>
          <cell r="M243">
            <v>515709.88</v>
          </cell>
          <cell r="N243" t="str">
            <v>POZO DESRR INTANG. RE-ALQUILER DE HERRAMIENTAS Y EQUIPOS</v>
          </cell>
        </row>
        <row r="244">
          <cell r="L244" t="str">
            <v>3071-501-39</v>
          </cell>
          <cell r="M244">
            <v>880989.08</v>
          </cell>
          <cell r="N244" t="str">
            <v>POZO DESRR INTANG. CE-EQUIP Y SERV DE CEMENTACION</v>
          </cell>
        </row>
        <row r="245">
          <cell r="L245" t="str">
            <v>3071-501-45</v>
          </cell>
          <cell r="M245">
            <v>2104549.64</v>
          </cell>
          <cell r="N245" t="str">
            <v>POZO DESRR INTANG. CM-MATERIALES/QUIMICOS Y SERV.  DE LODO</v>
          </cell>
        </row>
        <row r="246">
          <cell r="L246" t="str">
            <v>3071-501-47</v>
          </cell>
          <cell r="M246">
            <v>54614.720000000001</v>
          </cell>
          <cell r="N246" t="str">
            <v>POZO DESRR INTANG. WL-REGISTRO DE EVALUACION (WIRELINE LOGGI</v>
          </cell>
        </row>
        <row r="247">
          <cell r="L247" t="str">
            <v>3071-501-49</v>
          </cell>
          <cell r="M247">
            <v>2105128.91</v>
          </cell>
          <cell r="N247" t="str">
            <v>POZO DESRR INTANG. M&amp;S-OTROS MATERIALES &amp; SUMINISTROS</v>
          </cell>
        </row>
        <row r="248">
          <cell r="L248" t="str">
            <v>3071-501-50</v>
          </cell>
          <cell r="M248">
            <v>1094536.78</v>
          </cell>
          <cell r="N248" t="str">
            <v>POZO DESRR INTANG. WL-REGISTRO DE EVALUACION</v>
          </cell>
        </row>
        <row r="249">
          <cell r="L249" t="str">
            <v>3071-501-52</v>
          </cell>
          <cell r="M249">
            <v>159117.07999999999</v>
          </cell>
          <cell r="N249" t="str">
            <v>POZO DESRR INTANG. ML-REGISTROS DE LODOS (MUD LOGGING)</v>
          </cell>
        </row>
        <row r="250">
          <cell r="L250" t="str">
            <v>3071-501-55</v>
          </cell>
          <cell r="M250">
            <v>723224.35</v>
          </cell>
          <cell r="N250" t="str">
            <v>POZO DESRR INTANG. CC-SERVICIO DE CAÑERIA/TUBERIA</v>
          </cell>
        </row>
        <row r="251">
          <cell r="L251" t="str">
            <v>3071-501-59</v>
          </cell>
          <cell r="M251">
            <v>26969.79</v>
          </cell>
          <cell r="N251" t="str">
            <v>POZO DESRR INTANG CR-TESTIGO CONVENCIONALES/CORONEO</v>
          </cell>
        </row>
        <row r="252">
          <cell r="L252" t="str">
            <v>3071-501-63</v>
          </cell>
          <cell r="M252">
            <v>1491469.13</v>
          </cell>
          <cell r="N252" t="str">
            <v>POZO DESRR INTANG. SERV, DE TERMINACI(N EMPAQUE DE GRAVA, SL</v>
          </cell>
        </row>
        <row r="253">
          <cell r="L253" t="str">
            <v>3071-501-64</v>
          </cell>
          <cell r="M253">
            <v>173220.64</v>
          </cell>
          <cell r="N253" t="str">
            <v>POZO DESRR INTANG. CT-SERV. CON TUBERIA FLEXIBLE (COILED TUB</v>
          </cell>
        </row>
        <row r="254">
          <cell r="L254" t="str">
            <v>3071-501-65</v>
          </cell>
          <cell r="M254">
            <v>78633.649999999994</v>
          </cell>
          <cell r="N254" t="str">
            <v>POZO DESRR INTANG. WT-PRUEBAS DE POZO (WELL TESTING)</v>
          </cell>
        </row>
        <row r="255">
          <cell r="L255" t="str">
            <v>3071-501-70</v>
          </cell>
          <cell r="M255">
            <v>1358463.39</v>
          </cell>
          <cell r="N255" t="str">
            <v>POZO DESRR INTANG. CLT-MANO DE OBRA PROPRIO (OVERHEAD)</v>
          </cell>
        </row>
        <row r="256">
          <cell r="L256" t="str">
            <v>3071-501-71</v>
          </cell>
          <cell r="M256">
            <v>559349.82999999996</v>
          </cell>
          <cell r="N256" t="str">
            <v>POZO DESRR INTANG. CTL-CONSULTORES, MANO DE OBRA CONTRATADA</v>
          </cell>
        </row>
        <row r="257">
          <cell r="L257" t="str">
            <v>3071-501-72</v>
          </cell>
          <cell r="M257">
            <v>4573.28</v>
          </cell>
          <cell r="N257" t="str">
            <v>POZO DESRR INTANG. TRANSPORTE AEREO</v>
          </cell>
        </row>
        <row r="258">
          <cell r="L258" t="str">
            <v>3071-501-73</v>
          </cell>
          <cell r="M258">
            <v>682950.51</v>
          </cell>
          <cell r="N258" t="str">
            <v>POZO DESRR INTANG. TRANSPORTE TERRESTRE</v>
          </cell>
        </row>
        <row r="259">
          <cell r="L259" t="str">
            <v>3071-501-80</v>
          </cell>
          <cell r="M259">
            <v>1294775.23</v>
          </cell>
          <cell r="N259" t="str">
            <v>POZO DESRR INTANG. MEDIO AMBIENTE/SEGURIDAD Y SALUD (EH&amp;S)</v>
          </cell>
        </row>
        <row r="260">
          <cell r="L260" t="str">
            <v>3071-501-81</v>
          </cell>
          <cell r="M260">
            <v>37024.720000000001</v>
          </cell>
          <cell r="N260" t="str">
            <v>POZO DESRR INTANG. COMUNICACION</v>
          </cell>
        </row>
        <row r="261">
          <cell r="L261" t="str">
            <v>3071-501-82</v>
          </cell>
          <cell r="M261">
            <v>14172.76</v>
          </cell>
          <cell r="N261" t="str">
            <v>POZO DESRR INTANG. ENTRENAMIENTO ESPEC. PARA PRY DE POZO</v>
          </cell>
        </row>
        <row r="262">
          <cell r="L262" t="str">
            <v>3071-501-84</v>
          </cell>
          <cell r="M262">
            <v>1265020.79</v>
          </cell>
          <cell r="N262" t="str">
            <v>POZO DESRR INTANG. DD-SERV DE PERFORACION DIRECCIONAL Y REG.</v>
          </cell>
        </row>
        <row r="263">
          <cell r="L263" t="str">
            <v>3071-501-85</v>
          </cell>
          <cell r="M263">
            <v>316917.03999999998</v>
          </cell>
          <cell r="N263" t="str">
            <v>POZO DESRR INTANG. FI-SERVICIO DE PESCA</v>
          </cell>
        </row>
        <row r="264">
          <cell r="L264" t="str">
            <v>3071-501-88</v>
          </cell>
          <cell r="M264">
            <v>116205.75</v>
          </cell>
          <cell r="N264" t="str">
            <v>POZO DESRRLL INTANG. SERV INSTALACION DE  CABEZALES Y ARBOLI</v>
          </cell>
        </row>
        <row r="265">
          <cell r="L265" t="str">
            <v>3071-501-91</v>
          </cell>
          <cell r="M265">
            <v>168255.13</v>
          </cell>
          <cell r="N265" t="str">
            <v>POZO DESRR INTANG. TGI-INSPECCION DE TUBERIA</v>
          </cell>
        </row>
        <row r="266">
          <cell r="L266" t="str">
            <v>3071-501-93</v>
          </cell>
          <cell r="M266">
            <v>2389.7199999999998</v>
          </cell>
          <cell r="N266" t="str">
            <v>POZO DESRR INTANG. - OTROS GASTOS</v>
          </cell>
        </row>
        <row r="267">
          <cell r="L267" t="str">
            <v>3071-501-94</v>
          </cell>
          <cell r="M267">
            <v>1209267.78</v>
          </cell>
          <cell r="N267" t="str">
            <v>POZO DESRR INTANG. ESTUDIOS SISMICOS Y GEOLOGICOS VSP</v>
          </cell>
        </row>
        <row r="268">
          <cell r="L268" t="str">
            <v>3071-501-95</v>
          </cell>
          <cell r="M268">
            <v>2199.63</v>
          </cell>
          <cell r="N268" t="str">
            <v>POZO DESRR INTANG. - INCENTIVOS A CONTRATISTAS</v>
          </cell>
        </row>
        <row r="269">
          <cell r="L269" t="str">
            <v>3071-501-97</v>
          </cell>
          <cell r="M269">
            <v>46259.92</v>
          </cell>
          <cell r="N269" t="str">
            <v>POZO DESRR INTANG. INVERSION SOCIAL</v>
          </cell>
        </row>
        <row r="270">
          <cell r="L270" t="str">
            <v>3071-501-98</v>
          </cell>
          <cell r="M270">
            <v>445284.01</v>
          </cell>
          <cell r="N270" t="str">
            <v>POZO DESRR INTANG. OTROS COSTOS ESTIMADOS (CONTINGENCIAS)</v>
          </cell>
        </row>
        <row r="271">
          <cell r="L271" t="str">
            <v>3071-501 Total-</v>
          </cell>
          <cell r="M271">
            <v>23653016.870000001</v>
          </cell>
          <cell r="N271">
            <v>0</v>
          </cell>
        </row>
        <row r="272">
          <cell r="L272" t="str">
            <v>3071-502-</v>
          </cell>
          <cell r="M272">
            <v>43.8</v>
          </cell>
          <cell r="N272" t="str">
            <v>DO NOT USE</v>
          </cell>
        </row>
        <row r="273">
          <cell r="L273" t="str">
            <v>3071-502-20</v>
          </cell>
          <cell r="M273">
            <v>35122.35</v>
          </cell>
          <cell r="N273" t="str">
            <v>POZO DESRRLLO TANGIBLES TREPANOS (DIAMANTE, PDC, IMPREGNADOS</v>
          </cell>
        </row>
        <row r="274">
          <cell r="L274" t="str">
            <v>3071-502-50</v>
          </cell>
          <cell r="M274">
            <v>1388321.12</v>
          </cell>
          <cell r="N274" t="str">
            <v>POZO DESRRLLO TANGIBLES MAT. TANGIBLES NO CONTROLABLES</v>
          </cell>
        </row>
        <row r="275">
          <cell r="L275" t="str">
            <v>3071-502-63</v>
          </cell>
          <cell r="M275">
            <v>187482.92</v>
          </cell>
          <cell r="N275" t="str">
            <v>POZO DESRRLLO TANGIBLES WH-EQ. DE CABEZALES Y ARBOLITOS</v>
          </cell>
        </row>
        <row r="276">
          <cell r="L276" t="str">
            <v>3071-502-70</v>
          </cell>
          <cell r="M276">
            <v>1225371.72</v>
          </cell>
          <cell r="N276" t="str">
            <v>POZO DESRRLLO TANGIBLES CP-CAÑERIA</v>
          </cell>
        </row>
        <row r="277">
          <cell r="L277" t="str">
            <v>3071-502-81</v>
          </cell>
          <cell r="M277">
            <v>5.7</v>
          </cell>
          <cell r="N277" t="str">
            <v>POZO DE DESRRLLO TANGIBLES OTROS (TUBERIA)</v>
          </cell>
        </row>
        <row r="278">
          <cell r="L278" t="str">
            <v>3071-502 Total-</v>
          </cell>
          <cell r="M278">
            <v>2836347.6100000003</v>
          </cell>
          <cell r="N278">
            <v>0</v>
          </cell>
        </row>
        <row r="279">
          <cell r="L279" t="str">
            <v>3071-503-</v>
          </cell>
          <cell r="M279">
            <v>-22716586.940000001</v>
          </cell>
          <cell r="N279" t="str">
            <v>CIERRE-POZO DE DESARROLLO INTANGIBLES</v>
          </cell>
        </row>
        <row r="280">
          <cell r="L280" t="str">
            <v>3071-503 Total-</v>
          </cell>
          <cell r="M280">
            <v>-22716586.940000001</v>
          </cell>
          <cell r="N280">
            <v>0</v>
          </cell>
        </row>
        <row r="281">
          <cell r="L281" t="str">
            <v>3071-504-</v>
          </cell>
          <cell r="M281">
            <v>-2811207.94</v>
          </cell>
          <cell r="N281" t="str">
            <v>CIERRE-POZO DE DESARROLLO TANGIBLES</v>
          </cell>
        </row>
        <row r="282">
          <cell r="L282" t="str">
            <v>3071-504 Total-</v>
          </cell>
          <cell r="M282">
            <v>-2811207.94</v>
          </cell>
          <cell r="N282">
            <v>0</v>
          </cell>
        </row>
        <row r="283">
          <cell r="L283" t="str">
            <v>3071 Total--</v>
          </cell>
          <cell r="M283">
            <v>71868671.74000001</v>
          </cell>
          <cell r="N283">
            <v>0</v>
          </cell>
        </row>
        <row r="284">
          <cell r="L284" t="str">
            <v>3075-201-</v>
          </cell>
          <cell r="M284">
            <v>15845989.32</v>
          </cell>
          <cell r="N284" t="str">
            <v>TRANSACCIONES DRA CONTINGENTES</v>
          </cell>
        </row>
        <row r="285">
          <cell r="L285" t="str">
            <v>3075-201 Total-</v>
          </cell>
          <cell r="M285">
            <v>15845989.32</v>
          </cell>
          <cell r="N285">
            <v>0</v>
          </cell>
        </row>
        <row r="286">
          <cell r="L286" t="str">
            <v>3075 Total--</v>
          </cell>
          <cell r="M286">
            <v>15845989.32</v>
          </cell>
          <cell r="N286">
            <v>0</v>
          </cell>
        </row>
        <row r="287">
          <cell r="L287" t="str">
            <v>3601-1-</v>
          </cell>
          <cell r="M287">
            <v>-16623312.550000001</v>
          </cell>
          <cell r="N287" t="str">
            <v>PROPIEDADES PROB.-BALANCE 1 DE ENERO</v>
          </cell>
        </row>
        <row r="288">
          <cell r="L288" t="str">
            <v>3601-1 Total-</v>
          </cell>
          <cell r="M288">
            <v>-16623312.550000001</v>
          </cell>
          <cell r="N288">
            <v>0</v>
          </cell>
        </row>
        <row r="289">
          <cell r="L289" t="str">
            <v>3601-2-</v>
          </cell>
          <cell r="M289">
            <v>-1004115</v>
          </cell>
          <cell r="N289" t="str">
            <v>PROPIEDADES PROB.-DEPRECIACION DEL ANO CORRIENTE</v>
          </cell>
        </row>
        <row r="290">
          <cell r="L290" t="str">
            <v>3601-2 Total-</v>
          </cell>
          <cell r="M290">
            <v>-1004115</v>
          </cell>
          <cell r="N290">
            <v>0</v>
          </cell>
        </row>
        <row r="291">
          <cell r="L291" t="str">
            <v>3601-3-</v>
          </cell>
          <cell r="M291">
            <v>325.54000000000002</v>
          </cell>
          <cell r="N291" t="str">
            <v>PROPIEDADES PROB-RETIROS/ABANDONOS DEL ANO CORRIENTE</v>
          </cell>
        </row>
        <row r="292">
          <cell r="L292" t="str">
            <v>3601-3 Total-</v>
          </cell>
          <cell r="M292">
            <v>325.54000000000002</v>
          </cell>
          <cell r="N292">
            <v>0</v>
          </cell>
        </row>
        <row r="293">
          <cell r="L293" t="str">
            <v>3601 Total--</v>
          </cell>
          <cell r="M293">
            <v>-17627102.010000002</v>
          </cell>
          <cell r="N293">
            <v>0</v>
          </cell>
        </row>
        <row r="294">
          <cell r="L294" t="str">
            <v>3603-1-</v>
          </cell>
          <cell r="M294">
            <v>-0.01</v>
          </cell>
          <cell r="N294" t="str">
            <v>GOODWILL-BALANCE 1 DE ENERO</v>
          </cell>
        </row>
        <row r="295">
          <cell r="L295" t="str">
            <v>3603-1 Total-</v>
          </cell>
          <cell r="M295">
            <v>-0.01</v>
          </cell>
          <cell r="N295">
            <v>0</v>
          </cell>
        </row>
        <row r="296">
          <cell r="L296" t="str">
            <v>3603-2-</v>
          </cell>
          <cell r="M296">
            <v>0.01</v>
          </cell>
          <cell r="N296" t="str">
            <v>GOODWILL-DEPRECIACION DEL ANO CORRIENTE</v>
          </cell>
        </row>
        <row r="297">
          <cell r="L297" t="str">
            <v>3603-2 Total-</v>
          </cell>
          <cell r="M297">
            <v>0.01</v>
          </cell>
          <cell r="N297">
            <v>0</v>
          </cell>
        </row>
        <row r="298">
          <cell r="L298" t="str">
            <v>3603 Total--</v>
          </cell>
          <cell r="M298">
            <v>0</v>
          </cell>
          <cell r="N298">
            <v>0</v>
          </cell>
        </row>
        <row r="299">
          <cell r="L299" t="str">
            <v>3615-201-</v>
          </cell>
          <cell r="M299">
            <v>-37770.93</v>
          </cell>
          <cell r="N299" t="str">
            <v>EQUIPO DE LABORATORIO - BALANCE 1 DE ENERO</v>
          </cell>
        </row>
        <row r="300">
          <cell r="L300" t="str">
            <v>3615-201 Total-</v>
          </cell>
          <cell r="M300">
            <v>-37770.93</v>
          </cell>
          <cell r="N300">
            <v>0</v>
          </cell>
        </row>
        <row r="301">
          <cell r="L301" t="str">
            <v>3615-202-</v>
          </cell>
          <cell r="M301">
            <v>-11020.58</v>
          </cell>
          <cell r="N301" t="str">
            <v>EQUIPO DE LABORATORIO - DEPRECIACION DEL ANO CORRIENTE</v>
          </cell>
        </row>
        <row r="302">
          <cell r="L302" t="str">
            <v>3615-202 Total-</v>
          </cell>
          <cell r="M302">
            <v>-11020.58</v>
          </cell>
          <cell r="N302">
            <v>0</v>
          </cell>
        </row>
        <row r="303">
          <cell r="L303" t="str">
            <v>3615 Total--</v>
          </cell>
          <cell r="M303">
            <v>-48791.51</v>
          </cell>
          <cell r="N303">
            <v>0</v>
          </cell>
        </row>
        <row r="304">
          <cell r="L304" t="str">
            <v>3617-1-</v>
          </cell>
          <cell r="M304">
            <v>-19478119.460000001</v>
          </cell>
          <cell r="N304" t="str">
            <v>EQ PROD-DEPREC ACUMULADA BALANCE 1 DE ENERO</v>
          </cell>
        </row>
        <row r="305">
          <cell r="L305" t="str">
            <v>3617-1 Total-</v>
          </cell>
          <cell r="M305">
            <v>-19478119.460000001</v>
          </cell>
          <cell r="N305">
            <v>0</v>
          </cell>
        </row>
        <row r="306">
          <cell r="L306" t="str">
            <v>3617-2-</v>
          </cell>
          <cell r="M306">
            <v>-4258283.8</v>
          </cell>
          <cell r="N306" t="str">
            <v>EQ PROD-DEPRECIACION DEL ANO CORRIENTE</v>
          </cell>
        </row>
        <row r="307">
          <cell r="L307" t="str">
            <v>3617-2 Total-</v>
          </cell>
          <cell r="M307">
            <v>-4258283.8</v>
          </cell>
          <cell r="N307">
            <v>0</v>
          </cell>
        </row>
        <row r="308">
          <cell r="L308" t="str">
            <v>3617-3-</v>
          </cell>
          <cell r="M308">
            <v>1000</v>
          </cell>
          <cell r="N308" t="str">
            <v>EQ PROD-CESACION DE SERVICIOS</v>
          </cell>
        </row>
        <row r="309">
          <cell r="L309" t="str">
            <v>3617-3 Total-</v>
          </cell>
          <cell r="M309">
            <v>1000</v>
          </cell>
          <cell r="N309">
            <v>0</v>
          </cell>
        </row>
        <row r="310">
          <cell r="L310" t="str">
            <v>3617-4-</v>
          </cell>
          <cell r="M310">
            <v>-569</v>
          </cell>
          <cell r="N310" t="str">
            <v>EQ PROD-VALOR DE SALVAMENTO</v>
          </cell>
        </row>
        <row r="311">
          <cell r="L311" t="str">
            <v>3617-4 Total-</v>
          </cell>
          <cell r="M311">
            <v>-569</v>
          </cell>
          <cell r="N311">
            <v>0</v>
          </cell>
        </row>
        <row r="312">
          <cell r="L312" t="str">
            <v>3617 Total--</v>
          </cell>
          <cell r="M312">
            <v>-23735972.260000002</v>
          </cell>
          <cell r="N312">
            <v>0</v>
          </cell>
        </row>
        <row r="313">
          <cell r="L313" t="str">
            <v>3618-1-</v>
          </cell>
          <cell r="M313">
            <v>-15918699.16</v>
          </cell>
          <cell r="N313" t="str">
            <v>EQ PROCESAMIENTO DEPREC.ACUM. BALANCE 1 DE ENERO</v>
          </cell>
        </row>
        <row r="314">
          <cell r="L314" t="str">
            <v>3618-1 Total-</v>
          </cell>
          <cell r="M314">
            <v>-15918699.16</v>
          </cell>
          <cell r="N314">
            <v>0</v>
          </cell>
        </row>
        <row r="315">
          <cell r="L315" t="str">
            <v>3618-2-</v>
          </cell>
          <cell r="M315">
            <v>-2647116.87</v>
          </cell>
          <cell r="N315" t="str">
            <v>EQ PROCESAMIENTO DEPRECIACION DEL ANO CORRIENTE</v>
          </cell>
        </row>
        <row r="316">
          <cell r="L316" t="str">
            <v>3618-2 Total-</v>
          </cell>
          <cell r="M316">
            <v>-2647116.87</v>
          </cell>
          <cell r="N316">
            <v>0</v>
          </cell>
        </row>
        <row r="317">
          <cell r="L317" t="str">
            <v>3618 Total--</v>
          </cell>
          <cell r="M317">
            <v>-18565816.030000001</v>
          </cell>
          <cell r="N317">
            <v>0</v>
          </cell>
        </row>
        <row r="318">
          <cell r="L318" t="str">
            <v>3620-1-</v>
          </cell>
          <cell r="M318">
            <v>-128521.65</v>
          </cell>
          <cell r="N318" t="str">
            <v>MOJORAS BIENES ALQUILADOS AMORTIZ ACUM BALANCE 1 DE ENERO</v>
          </cell>
        </row>
        <row r="319">
          <cell r="L319" t="str">
            <v>3620-1 Total-</v>
          </cell>
          <cell r="M319">
            <v>-128521.65</v>
          </cell>
          <cell r="N319">
            <v>0</v>
          </cell>
        </row>
        <row r="320">
          <cell r="L320" t="str">
            <v>3620-2-</v>
          </cell>
          <cell r="M320">
            <v>-16728.73</v>
          </cell>
          <cell r="N320" t="str">
            <v>MOJORAS BIENES ALQUIL-AMORTIZACION DEL ANO CORRIENTE</v>
          </cell>
        </row>
        <row r="321">
          <cell r="L321" t="str">
            <v>3620-2 Total-</v>
          </cell>
          <cell r="M321">
            <v>-16728.73</v>
          </cell>
          <cell r="N321">
            <v>0</v>
          </cell>
        </row>
        <row r="322">
          <cell r="L322" t="str">
            <v>3620 Total--</v>
          </cell>
          <cell r="M322">
            <v>-145250.38</v>
          </cell>
          <cell r="N322">
            <v>0</v>
          </cell>
        </row>
        <row r="323">
          <cell r="L323" t="str">
            <v>3622-1-</v>
          </cell>
          <cell r="M323">
            <v>-866521.43</v>
          </cell>
          <cell r="N323" t="str">
            <v>EDIFICIO-DEPRECIACION ACUMULADA BALANCE 1 DE ENERO</v>
          </cell>
        </row>
        <row r="324">
          <cell r="L324" t="str">
            <v>3622-1 Total-</v>
          </cell>
          <cell r="M324">
            <v>-866521.43</v>
          </cell>
          <cell r="N324">
            <v>0</v>
          </cell>
        </row>
        <row r="325">
          <cell r="L325" t="str">
            <v>3622-2-</v>
          </cell>
          <cell r="M325">
            <v>-460511.07</v>
          </cell>
          <cell r="N325" t="str">
            <v>EDIFICIO-DEPRECIACION DEL ANO CORRIENTE</v>
          </cell>
        </row>
        <row r="326">
          <cell r="L326" t="str">
            <v>3622-2 Total-</v>
          </cell>
          <cell r="M326">
            <v>-460511.07</v>
          </cell>
          <cell r="N326">
            <v>0</v>
          </cell>
        </row>
        <row r="327">
          <cell r="L327" t="str">
            <v>3622 Total--</v>
          </cell>
          <cell r="M327">
            <v>-1327032.5</v>
          </cell>
          <cell r="N327">
            <v>0</v>
          </cell>
        </row>
        <row r="328">
          <cell r="L328" t="str">
            <v>3624-1-</v>
          </cell>
          <cell r="M328">
            <v>-671307.53</v>
          </cell>
          <cell r="N328" t="str">
            <v>MUEBLES Y ENSERES DEPREC ACUMULADA BALANCE 1 DE ENERO</v>
          </cell>
        </row>
        <row r="329">
          <cell r="L329" t="str">
            <v>3624-1 Total-</v>
          </cell>
          <cell r="M329">
            <v>-671307.53</v>
          </cell>
          <cell r="N329">
            <v>0</v>
          </cell>
        </row>
        <row r="330">
          <cell r="L330" t="str">
            <v>3624-2-</v>
          </cell>
          <cell r="M330">
            <v>-149172.49</v>
          </cell>
          <cell r="N330" t="str">
            <v>MUEBLES Y ENSERES DEPRECIACION DEL ANO CORRIENTE</v>
          </cell>
        </row>
        <row r="331">
          <cell r="L331" t="str">
            <v>3624-2 Total-</v>
          </cell>
          <cell r="M331">
            <v>-149172.49</v>
          </cell>
          <cell r="N331">
            <v>0</v>
          </cell>
        </row>
        <row r="332">
          <cell r="L332" t="str">
            <v>3624-3-</v>
          </cell>
          <cell r="M332">
            <v>21426.58</v>
          </cell>
          <cell r="N332" t="str">
            <v>MUEBLES Y ENSERES CESACION DE SERVICIOS</v>
          </cell>
        </row>
        <row r="333">
          <cell r="L333" t="str">
            <v>3624-3 Total-</v>
          </cell>
          <cell r="M333">
            <v>21426.58</v>
          </cell>
          <cell r="N333">
            <v>0</v>
          </cell>
        </row>
        <row r="334">
          <cell r="L334" t="str">
            <v>3624-4-</v>
          </cell>
          <cell r="M334">
            <v>-11767.46</v>
          </cell>
          <cell r="N334" t="str">
            <v>MUEBLES Y ENSERES VALOR DE SALVAMENTO</v>
          </cell>
        </row>
        <row r="335">
          <cell r="L335" t="str">
            <v>-4 Total-</v>
          </cell>
          <cell r="M335">
            <v>-11767.46</v>
          </cell>
          <cell r="N335">
            <v>0</v>
          </cell>
        </row>
        <row r="336">
          <cell r="L336" t="str">
            <v>3624 Total--</v>
          </cell>
          <cell r="M336">
            <v>-810820.9</v>
          </cell>
          <cell r="N336">
            <v>0</v>
          </cell>
        </row>
        <row r="337">
          <cell r="L337" t="str">
            <v>3625-301-</v>
          </cell>
          <cell r="M337">
            <v>-2726384.64</v>
          </cell>
          <cell r="N337" t="str">
            <v>EQ COMPUTACION-DEPREC ACUMULADABALANCE 1 DE ENERO</v>
          </cell>
        </row>
        <row r="338">
          <cell r="L338" t="str">
            <v>3625-301 Total-</v>
          </cell>
          <cell r="M338">
            <v>-2726384.64</v>
          </cell>
          <cell r="N338">
            <v>0</v>
          </cell>
        </row>
        <row r="339">
          <cell r="L339" t="str">
            <v>3625-302-</v>
          </cell>
          <cell r="M339">
            <v>-257668.54</v>
          </cell>
          <cell r="N339" t="str">
            <v>EQ COMPUTACION-DEPRECIACION DEL ANO CORRIENTE</v>
          </cell>
        </row>
        <row r="340">
          <cell r="L340" t="str">
            <v>3625-302 Total-</v>
          </cell>
          <cell r="M340">
            <v>-257668.54</v>
          </cell>
          <cell r="N340">
            <v>0</v>
          </cell>
        </row>
        <row r="341">
          <cell r="L341" t="str">
            <v>3625-303-</v>
          </cell>
          <cell r="M341">
            <v>1830.47</v>
          </cell>
          <cell r="N341" t="str">
            <v>EQ COMPUTACION-CESACION DE SERVICIOS</v>
          </cell>
        </row>
        <row r="342">
          <cell r="L342" t="str">
            <v>3625-303 Total-</v>
          </cell>
          <cell r="M342">
            <v>1830.47</v>
          </cell>
          <cell r="N342">
            <v>0</v>
          </cell>
        </row>
        <row r="343">
          <cell r="L343" t="str">
            <v>3625-401-</v>
          </cell>
          <cell r="M343">
            <v>-592936.34</v>
          </cell>
          <cell r="N343" t="str">
            <v>EQ TELECOM-DEPREC ACUMULADABALANCE 1 DE ENERO</v>
          </cell>
        </row>
        <row r="344">
          <cell r="L344" t="str">
            <v>3625-401 Total-</v>
          </cell>
          <cell r="M344">
            <v>-592936.34</v>
          </cell>
          <cell r="N344">
            <v>0</v>
          </cell>
        </row>
        <row r="345">
          <cell r="L345" t="str">
            <v>3625-402-</v>
          </cell>
          <cell r="M345">
            <v>-82095.990000000005</v>
          </cell>
          <cell r="N345" t="str">
            <v>EQ TELECOM-DEPRECIACION DEL ANO CORRIENTE</v>
          </cell>
        </row>
        <row r="346">
          <cell r="L346" t="str">
            <v>3625-402 Total-</v>
          </cell>
          <cell r="M346">
            <v>-82095.990000000005</v>
          </cell>
          <cell r="N346">
            <v>0</v>
          </cell>
        </row>
        <row r="347">
          <cell r="L347" t="str">
            <v>3625-403-</v>
          </cell>
          <cell r="M347">
            <v>15358.95</v>
          </cell>
          <cell r="N347" t="str">
            <v>EQ TELECOM-CESACION DE SERVICIOS</v>
          </cell>
        </row>
        <row r="348">
          <cell r="L348" t="str">
            <v>3625-403 Total-</v>
          </cell>
          <cell r="M348">
            <v>15358.95</v>
          </cell>
          <cell r="N348">
            <v>0</v>
          </cell>
        </row>
        <row r="349">
          <cell r="L349" t="str">
            <v>3625-404-</v>
          </cell>
          <cell r="M349">
            <v>-2329.2399999999998</v>
          </cell>
          <cell r="N349" t="str">
            <v>EQ TELECOM-VALOR DE SALVAMENTO</v>
          </cell>
        </row>
        <row r="350">
          <cell r="L350" t="str">
            <v>3625-404 Total-</v>
          </cell>
          <cell r="M350">
            <v>-2329.2399999999998</v>
          </cell>
          <cell r="N350">
            <v>0</v>
          </cell>
        </row>
        <row r="351">
          <cell r="L351" t="str">
            <v>3625 Total--</v>
          </cell>
          <cell r="M351">
            <v>-3644225.33</v>
          </cell>
          <cell r="N351">
            <v>0</v>
          </cell>
        </row>
        <row r="352">
          <cell r="L352" t="str">
            <v>3636-101-</v>
          </cell>
          <cell r="M352">
            <v>-1073910.0900000001</v>
          </cell>
          <cell r="N352" t="str">
            <v>AUTO LIVIANOS-DEPREC ACUMBALANCE 1 DE ENERO</v>
          </cell>
        </row>
        <row r="353">
          <cell r="L353" t="str">
            <v>3636-101 Total-</v>
          </cell>
          <cell r="M353">
            <v>-1073910.0900000001</v>
          </cell>
          <cell r="N353">
            <v>0</v>
          </cell>
        </row>
        <row r="354">
          <cell r="L354" t="str">
            <v>3636-102-</v>
          </cell>
          <cell r="M354">
            <v>-106357.74</v>
          </cell>
          <cell r="N354" t="str">
            <v>AUTO LIVIANOS-DEPRECIA. ANO CORRIENTE</v>
          </cell>
        </row>
        <row r="355">
          <cell r="L355" t="str">
            <v>3636-102 Total-</v>
          </cell>
          <cell r="M355">
            <v>-106357.74</v>
          </cell>
          <cell r="N355">
            <v>0</v>
          </cell>
        </row>
        <row r="356">
          <cell r="L356" t="str">
            <v>3636-103-</v>
          </cell>
          <cell r="M356">
            <v>90731.04</v>
          </cell>
          <cell r="N356" t="str">
            <v>AUTO LIVIANOS-CESACION DE SERVICIOS</v>
          </cell>
        </row>
        <row r="357">
          <cell r="L357" t="str">
            <v>3636-103 Total-</v>
          </cell>
          <cell r="M357">
            <v>90731.04</v>
          </cell>
          <cell r="N357">
            <v>0</v>
          </cell>
        </row>
        <row r="358">
          <cell r="L358" t="str">
            <v>3636-104-</v>
          </cell>
          <cell r="M358">
            <v>-39836.43</v>
          </cell>
          <cell r="N358" t="str">
            <v>AUTO LIVIANOS-VALOR DE SALVAMENTO</v>
          </cell>
        </row>
        <row r="359">
          <cell r="L359" t="str">
            <v>3636-104 Total-</v>
          </cell>
          <cell r="M359">
            <v>-39836.43</v>
          </cell>
          <cell r="N359">
            <v>0</v>
          </cell>
        </row>
        <row r="360">
          <cell r="L360" t="str">
            <v>3636-201-</v>
          </cell>
          <cell r="M360">
            <v>-427179.13</v>
          </cell>
          <cell r="N360" t="str">
            <v>AUTO MEDIANOS-DEPREC ACUMBALANCE 1 DE ENERO</v>
          </cell>
        </row>
        <row r="361">
          <cell r="L361" t="str">
            <v>3636-201 Total-</v>
          </cell>
          <cell r="M361">
            <v>-427179.13</v>
          </cell>
          <cell r="N361">
            <v>0</v>
          </cell>
        </row>
        <row r="362">
          <cell r="L362" t="str">
            <v>3636-202-</v>
          </cell>
          <cell r="M362">
            <v>-139611.04999999999</v>
          </cell>
          <cell r="N362" t="str">
            <v>AUTO MEDIANOS-DEPRECIACION DEL ANO ACTUAL</v>
          </cell>
        </row>
        <row r="363">
          <cell r="L363" t="str">
            <v>3636-202 Total-</v>
          </cell>
          <cell r="M363">
            <v>-139611.04999999999</v>
          </cell>
          <cell r="N363">
            <v>0</v>
          </cell>
        </row>
        <row r="364">
          <cell r="L364" t="str">
            <v>3636-203-</v>
          </cell>
          <cell r="M364">
            <v>115715.49</v>
          </cell>
          <cell r="N364" t="str">
            <v>AUTO MEDIANOS-CESACION DE SERVICIOS</v>
          </cell>
        </row>
        <row r="365">
          <cell r="L365" t="str">
            <v>3636-203 Total-</v>
          </cell>
          <cell r="M365">
            <v>115715.49</v>
          </cell>
          <cell r="N365">
            <v>0</v>
          </cell>
        </row>
        <row r="366">
          <cell r="L366" t="str">
            <v>3636-301-</v>
          </cell>
          <cell r="M366">
            <v>-85026.1</v>
          </cell>
          <cell r="N366" t="str">
            <v>AUTO PESADOS-DEPREC ACUMBALANCE 1 DE ENERO</v>
          </cell>
        </row>
        <row r="367">
          <cell r="L367" t="str">
            <v>3636-301 Total-</v>
          </cell>
          <cell r="M367">
            <v>-85026.1</v>
          </cell>
          <cell r="N367">
            <v>0</v>
          </cell>
        </row>
        <row r="368">
          <cell r="L368" t="str">
            <v>3636-302-</v>
          </cell>
          <cell r="M368">
            <v>-17014.5</v>
          </cell>
          <cell r="N368" t="str">
            <v>AUTO PESADOS-DEPRECIA. ANO CORRIENTE</v>
          </cell>
        </row>
        <row r="369">
          <cell r="L369" t="str">
            <v>3636-302 Total-</v>
          </cell>
          <cell r="M369">
            <v>-17014.5</v>
          </cell>
          <cell r="N369">
            <v>0</v>
          </cell>
        </row>
        <row r="370">
          <cell r="L370" t="str">
            <v>3636 Total--</v>
          </cell>
          <cell r="M370">
            <v>-1682488.5100000002</v>
          </cell>
          <cell r="N370">
            <v>0</v>
          </cell>
        </row>
        <row r="371">
          <cell r="L371" t="str">
            <v>3657-1-</v>
          </cell>
          <cell r="M371">
            <v>-26329.31</v>
          </cell>
          <cell r="N371" t="str">
            <v>BIENES ARRENDADOS - DEPRECIACION GESTIONES ANTERIORES</v>
          </cell>
        </row>
        <row r="372">
          <cell r="L372" t="str">
            <v>3657-1 Total-</v>
          </cell>
          <cell r="M372">
            <v>-26329.31</v>
          </cell>
          <cell r="N372">
            <v>0</v>
          </cell>
        </row>
        <row r="373">
          <cell r="L373" t="str">
            <v>3657-2-</v>
          </cell>
          <cell r="M373">
            <v>-341501.12</v>
          </cell>
          <cell r="N373" t="str">
            <v>BIENES ARRENDADOS - DEPRECIACION AÑO CORRIENTES</v>
          </cell>
        </row>
        <row r="374">
          <cell r="L374" t="str">
            <v>3657-2 Total-</v>
          </cell>
          <cell r="M374">
            <v>-341501.12</v>
          </cell>
          <cell r="N374">
            <v>0</v>
          </cell>
        </row>
        <row r="375">
          <cell r="L375" t="str">
            <v>3657 Total--</v>
          </cell>
          <cell r="M375">
            <v>-367830.43</v>
          </cell>
          <cell r="N375">
            <v>0</v>
          </cell>
        </row>
        <row r="376">
          <cell r="L376" t="str">
            <v>3664-201-</v>
          </cell>
          <cell r="M376">
            <v>-1000840.54</v>
          </cell>
          <cell r="N376" t="str">
            <v>POZO INYECCION CAP-DEPRECIACION BALAN ACUM 1 DE AÑO</v>
          </cell>
        </row>
        <row r="377">
          <cell r="L377" t="str">
            <v>3664-201 Total-</v>
          </cell>
          <cell r="M377">
            <v>-1000840.54</v>
          </cell>
          <cell r="N377">
            <v>0</v>
          </cell>
        </row>
        <row r="378">
          <cell r="L378" t="str">
            <v>3664-202-</v>
          </cell>
          <cell r="M378">
            <v>-144302.45000000001</v>
          </cell>
          <cell r="N378" t="str">
            <v>POZO INYECCION CAP-DEPRECIACION DEL ANO ACTUAL</v>
          </cell>
        </row>
        <row r="379">
          <cell r="L379" t="str">
            <v>3664-202 Total-</v>
          </cell>
          <cell r="M379">
            <v>-144302.45000000001</v>
          </cell>
          <cell r="N379">
            <v>0</v>
          </cell>
        </row>
        <row r="380">
          <cell r="L380" t="str">
            <v>3664-301-</v>
          </cell>
          <cell r="M380">
            <v>-57905412.969999999</v>
          </cell>
          <cell r="N380" t="str">
            <v>POZO DESRRLLO CAP-DEPREC ACUM BALANCE 1 DE ENERO</v>
          </cell>
        </row>
        <row r="381">
          <cell r="L381" t="str">
            <v>3664-301 Total-</v>
          </cell>
          <cell r="M381">
            <v>-57905412.969999999</v>
          </cell>
          <cell r="N381">
            <v>0</v>
          </cell>
        </row>
        <row r="382">
          <cell r="L382" t="str">
            <v>3664-302-</v>
          </cell>
          <cell r="M382">
            <v>-13991719.939999999</v>
          </cell>
          <cell r="N382" t="str">
            <v>POZO DESRRLLO CAP-DEPRECIACION DEL ANO ACTUAL</v>
          </cell>
        </row>
        <row r="383">
          <cell r="L383" t="str">
            <v>3664-302 Total-</v>
          </cell>
          <cell r="M383">
            <v>-13991719.939999999</v>
          </cell>
          <cell r="N383">
            <v>0</v>
          </cell>
        </row>
        <row r="384">
          <cell r="L384" t="str">
            <v>3664 Total--</v>
          </cell>
          <cell r="M384">
            <v>-73042275.900000006</v>
          </cell>
          <cell r="N384">
            <v>0</v>
          </cell>
        </row>
        <row r="385">
          <cell r="L385" t="str">
            <v>3669-201-</v>
          </cell>
          <cell r="M385">
            <v>-873314.21</v>
          </cell>
          <cell r="N385" t="str">
            <v>LINEA DE RECOLECCI(N DEPREC.ACUM.BAL.1RO.ENERO</v>
          </cell>
        </row>
        <row r="386">
          <cell r="L386" t="str">
            <v>3669-201 Total-</v>
          </cell>
          <cell r="M386">
            <v>-873314.21</v>
          </cell>
          <cell r="N386">
            <v>0</v>
          </cell>
        </row>
        <row r="387">
          <cell r="L387" t="str">
            <v>3669-202-</v>
          </cell>
          <cell r="M387">
            <v>-351912.46</v>
          </cell>
          <cell r="N387" t="str">
            <v>LINEA DE RECOLECCI(N DEPRECIACION AÑO CORRIENTE</v>
          </cell>
        </row>
        <row r="388">
          <cell r="L388" t="str">
            <v>3669-202 Total-</v>
          </cell>
          <cell r="M388">
            <v>-351912.46</v>
          </cell>
          <cell r="N388">
            <v>0</v>
          </cell>
        </row>
        <row r="389">
          <cell r="L389" t="str">
            <v>3669 Total--</v>
          </cell>
          <cell r="M389">
            <v>-1225226.67</v>
          </cell>
          <cell r="N389">
            <v>0</v>
          </cell>
        </row>
        <row r="390">
          <cell r="L390" t="str">
            <v>3675-275-</v>
          </cell>
          <cell r="M390">
            <v>-6331440.6100000003</v>
          </cell>
          <cell r="N390" t="str">
            <v>RESERVA PARA DESMANTELAMIENTO, RESTAURACION Y ABANDONO</v>
          </cell>
        </row>
        <row r="391">
          <cell r="L391" t="str">
            <v>3675-275 Total-</v>
          </cell>
          <cell r="M391">
            <v>-6331440.6100000003</v>
          </cell>
          <cell r="N391">
            <v>0</v>
          </cell>
        </row>
        <row r="392">
          <cell r="L392" t="str">
            <v>3675 Total--</v>
          </cell>
          <cell r="M392">
            <v>-6331440.6100000003</v>
          </cell>
          <cell r="N392">
            <v>0</v>
          </cell>
        </row>
        <row r="393">
          <cell r="L393" t="str">
            <v>5005-0-</v>
          </cell>
          <cell r="M393">
            <v>-1295666.6599999999</v>
          </cell>
          <cell r="N393" t="str">
            <v>ARRENDAMIENTO POR PAGAR A CORTO PLAZO</v>
          </cell>
        </row>
        <row r="394">
          <cell r="L394" t="str">
            <v>5005-0-00</v>
          </cell>
          <cell r="M394">
            <v>0</v>
          </cell>
          <cell r="N394" t="str">
            <v>ARRENDAMIENTO POR PAGAR A CORTO PLAZO</v>
          </cell>
        </row>
        <row r="395">
          <cell r="L395" t="str">
            <v>5005-0 Total-</v>
          </cell>
          <cell r="M395">
            <v>-1295666.6599999999</v>
          </cell>
          <cell r="N395">
            <v>0</v>
          </cell>
        </row>
        <row r="396">
          <cell r="L396" t="str">
            <v>5005 Total--</v>
          </cell>
          <cell r="M396">
            <v>-1295666.6599999999</v>
          </cell>
          <cell r="N396">
            <v>0</v>
          </cell>
        </row>
        <row r="397">
          <cell r="L397" t="str">
            <v>5010-10-</v>
          </cell>
          <cell r="M397">
            <v>0</v>
          </cell>
          <cell r="N397" t="str">
            <v>SALDO ACTUAL DEBITO LARGO PLAZO</v>
          </cell>
        </row>
        <row r="398">
          <cell r="L398" t="str">
            <v>5010-10 Total-</v>
          </cell>
          <cell r="M398">
            <v>0</v>
          </cell>
          <cell r="N398">
            <v>0</v>
          </cell>
        </row>
        <row r="399">
          <cell r="L399" t="str">
            <v>5010 Total--</v>
          </cell>
          <cell r="M399">
            <v>0</v>
          </cell>
          <cell r="N399">
            <v>0</v>
          </cell>
        </row>
        <row r="400">
          <cell r="L400" t="str">
            <v>5020-0-01</v>
          </cell>
          <cell r="M400">
            <v>-10000000</v>
          </cell>
          <cell r="N400" t="str">
            <v>PORCION CORRIENTE DEUDA A LARGO PLAZO</v>
          </cell>
        </row>
        <row r="401">
          <cell r="L401" t="str">
            <v>5020-0 Total-</v>
          </cell>
          <cell r="M401">
            <v>-10000000</v>
          </cell>
          <cell r="N401">
            <v>0</v>
          </cell>
        </row>
        <row r="402">
          <cell r="L402" t="str">
            <v>5020 Total--</v>
          </cell>
          <cell r="M402">
            <v>-10000000</v>
          </cell>
          <cell r="N402">
            <v>0</v>
          </cell>
        </row>
        <row r="403">
          <cell r="L403" t="str">
            <v>5110-10-</v>
          </cell>
          <cell r="M403">
            <v>-300170.78999999998</v>
          </cell>
          <cell r="N403" t="str">
            <v>CTAS X PAGAR-COMERCIALES</v>
          </cell>
        </row>
        <row r="404">
          <cell r="L404" t="str">
            <v>5110-10 Total-</v>
          </cell>
          <cell r="M404">
            <v>-300170.78999999998</v>
          </cell>
          <cell r="N404">
            <v>0</v>
          </cell>
        </row>
        <row r="405">
          <cell r="L405" t="str">
            <v>5110-25-</v>
          </cell>
          <cell r="M405">
            <v>-497655.09</v>
          </cell>
          <cell r="N405" t="str">
            <v>CTAS. POR PAGA INT. NO OPERATI.</v>
          </cell>
        </row>
        <row r="406">
          <cell r="L406" t="str">
            <v>5110-25 Total-</v>
          </cell>
          <cell r="M406">
            <v>-497655.09</v>
          </cell>
          <cell r="N406">
            <v>0</v>
          </cell>
        </row>
        <row r="407">
          <cell r="L407" t="str">
            <v>5110-30-04</v>
          </cell>
          <cell r="M407">
            <v>-5180.95</v>
          </cell>
          <cell r="N407" t="str">
            <v>FOND EN DESCUB CITIBANK DELAWARE DOLARES</v>
          </cell>
        </row>
        <row r="408">
          <cell r="L408" t="str">
            <v>5110-30-06</v>
          </cell>
          <cell r="M408">
            <v>0</v>
          </cell>
          <cell r="N408" t="str">
            <v>FOND EN DESCUB BANCO SANTA CRUZ BOLIVIANOS</v>
          </cell>
        </row>
        <row r="409">
          <cell r="L409" t="str">
            <v>5110-30 Total-</v>
          </cell>
          <cell r="M409">
            <v>-5180.95</v>
          </cell>
          <cell r="N409">
            <v>0</v>
          </cell>
        </row>
        <row r="410">
          <cell r="L410" t="str">
            <v>5110-55-PR</v>
          </cell>
          <cell r="M410">
            <v>-6148665.2999999998</v>
          </cell>
          <cell r="N410" t="str">
            <v>FACTURAS POR PAGAR</v>
          </cell>
        </row>
        <row r="411">
          <cell r="L411" t="str">
            <v>5110-55-01</v>
          </cell>
          <cell r="M411">
            <v>-9555118.8000000007</v>
          </cell>
          <cell r="N411" t="str">
            <v>PASIVOS ESTIMADOS</v>
          </cell>
        </row>
        <row r="412">
          <cell r="L412" t="str">
            <v>5110-55-02</v>
          </cell>
          <cell r="M412">
            <v>-491275.09</v>
          </cell>
          <cell r="N412" t="str">
            <v>CUENTAS X PAGAR - MISELANEAS</v>
          </cell>
        </row>
        <row r="413">
          <cell r="L413" t="str">
            <v>5110-55-04</v>
          </cell>
          <cell r="M413">
            <v>-1736601.81</v>
          </cell>
          <cell r="N413" t="str">
            <v>IVA DEBITO FISCAL 13%</v>
          </cell>
        </row>
        <row r="414">
          <cell r="L414" t="str">
            <v>5110-55-05</v>
          </cell>
          <cell r="M414">
            <v>-3698.87</v>
          </cell>
          <cell r="N414" t="str">
            <v>IT X PAGAR (3%)</v>
          </cell>
        </row>
        <row r="415">
          <cell r="L415" t="str">
            <v>5110-55-92</v>
          </cell>
          <cell r="M415">
            <v>42330.22</v>
          </cell>
          <cell r="N415" t="str">
            <v>CARGO A SOCIOS</v>
          </cell>
        </row>
        <row r="416">
          <cell r="L416" t="str">
            <v>5110-55 Total-</v>
          </cell>
          <cell r="M416">
            <v>-17893029.650000002</v>
          </cell>
          <cell r="N416">
            <v>0</v>
          </cell>
        </row>
        <row r="417">
          <cell r="L417" t="str">
            <v>5110 Total--</v>
          </cell>
          <cell r="M417">
            <v>-18696036.48</v>
          </cell>
          <cell r="N417">
            <v>0</v>
          </cell>
        </row>
        <row r="418">
          <cell r="L418" t="str">
            <v>5130-10-</v>
          </cell>
          <cell r="M418">
            <v>0</v>
          </cell>
          <cell r="N418" t="str">
            <v>SUELDOS Y SALARIOS ACUMULADOS</v>
          </cell>
        </row>
        <row r="419">
          <cell r="L419" t="str">
            <v>5130-10-01</v>
          </cell>
          <cell r="M419">
            <v>-362374.76</v>
          </cell>
          <cell r="N419" t="str">
            <v>AGUINALDOS ACUMULADOS - NTLS</v>
          </cell>
        </row>
        <row r="420">
          <cell r="L420" t="str">
            <v>5130-10-03</v>
          </cell>
          <cell r="M420">
            <v>-651924.84</v>
          </cell>
          <cell r="N420" t="str">
            <v>BONO DE PRODUCCION ACUMULADOS NACIONALES</v>
          </cell>
        </row>
        <row r="421">
          <cell r="L421" t="str">
            <v>5130-10-04</v>
          </cell>
          <cell r="M421">
            <v>-292646.95</v>
          </cell>
          <cell r="N421" t="str">
            <v>PRIMA NACIONALES</v>
          </cell>
        </row>
        <row r="422">
          <cell r="L422" t="str">
            <v>5130-10 Total-</v>
          </cell>
          <cell r="M422">
            <v>-1306946.55</v>
          </cell>
          <cell r="N422">
            <v>0</v>
          </cell>
        </row>
        <row r="423">
          <cell r="L423" t="str">
            <v>5130-20-97</v>
          </cell>
          <cell r="M423">
            <v>-31389.01</v>
          </cell>
          <cell r="N423" t="str">
            <v>VACACIONES POR PAGAR</v>
          </cell>
        </row>
        <row r="424">
          <cell r="L424" t="str">
            <v>5130-20 Total-</v>
          </cell>
          <cell r="M424">
            <v>-31389.01</v>
          </cell>
          <cell r="N424">
            <v>0</v>
          </cell>
        </row>
        <row r="425">
          <cell r="L425" t="str">
            <v>5130-40-01</v>
          </cell>
          <cell r="M425">
            <v>-45714.29</v>
          </cell>
          <cell r="N425" t="str">
            <v>INTERESES POR PAGAR</v>
          </cell>
        </row>
        <row r="426">
          <cell r="L426" t="str">
            <v>5130-40 Total-</v>
          </cell>
          <cell r="M426">
            <v>-45714.29</v>
          </cell>
          <cell r="N426">
            <v>0</v>
          </cell>
        </row>
        <row r="427">
          <cell r="L427" t="str">
            <v>5130-50-</v>
          </cell>
          <cell r="M427">
            <v>-1869096.23</v>
          </cell>
          <cell r="N427" t="str">
            <v>REGALIAS ACUMULADAS POR PAGAR</v>
          </cell>
        </row>
        <row r="428">
          <cell r="L428" t="str">
            <v>5130-50 Total-</v>
          </cell>
          <cell r="M428">
            <v>-1869096.23</v>
          </cell>
          <cell r="N428">
            <v>0</v>
          </cell>
        </row>
        <row r="429">
          <cell r="L429" t="str">
            <v>5130 Total--</v>
          </cell>
          <cell r="M429">
            <v>-3253146.08</v>
          </cell>
          <cell r="N429">
            <v>0</v>
          </cell>
        </row>
        <row r="430">
          <cell r="L430" t="str">
            <v>5150-1-</v>
          </cell>
          <cell r="M430">
            <v>-256370.35</v>
          </cell>
          <cell r="N430" t="str">
            <v>COSTOS MEDIOAMBIENTE - ACUMULADOS</v>
          </cell>
        </row>
        <row r="431">
          <cell r="L431" t="str">
            <v>-1 Total-</v>
          </cell>
          <cell r="M431">
            <v>-256370.35</v>
          </cell>
          <cell r="N431">
            <v>0</v>
          </cell>
        </row>
        <row r="432">
          <cell r="L432" t="str">
            <v>5150 Total--</v>
          </cell>
          <cell r="M432">
            <v>-256370.35</v>
          </cell>
          <cell r="N432">
            <v>0</v>
          </cell>
        </row>
        <row r="433">
          <cell r="L433" t="str">
            <v>5300-32-04</v>
          </cell>
          <cell r="M433">
            <v>-14309.66</v>
          </cell>
          <cell r="N433" t="str">
            <v>RC-IVA - EMPLEADOS</v>
          </cell>
        </row>
        <row r="434">
          <cell r="L434" t="str">
            <v>5300-32-07</v>
          </cell>
          <cell r="M434">
            <v>-54616.160000000003</v>
          </cell>
          <cell r="N434" t="str">
            <v>AFP-ADMIN FONDO PENSION EMPLEADOS</v>
          </cell>
        </row>
        <row r="435">
          <cell r="L435" t="str">
            <v>5300-32 Total-</v>
          </cell>
          <cell r="M435">
            <v>-68925.820000000007</v>
          </cell>
          <cell r="N435">
            <v>0</v>
          </cell>
        </row>
        <row r="436">
          <cell r="L436" t="str">
            <v>5300-37-03</v>
          </cell>
          <cell r="M436">
            <v>-9620.7800000000007</v>
          </cell>
          <cell r="N436" t="str">
            <v>FONVIS - PATRONAL</v>
          </cell>
        </row>
        <row r="437">
          <cell r="L437" t="str">
            <v>5300-37-05</v>
          </cell>
          <cell r="M437">
            <v>-57060.45</v>
          </cell>
          <cell r="N437" t="str">
            <v>CAJA PETROLERA - PATRONAL</v>
          </cell>
        </row>
        <row r="438">
          <cell r="L438" t="str">
            <v>5300-37-07</v>
          </cell>
          <cell r="M438">
            <v>-8225.75</v>
          </cell>
          <cell r="N438" t="str">
            <v>AFP-ADMIN FONDO PENSION PATRONAL</v>
          </cell>
        </row>
        <row r="439">
          <cell r="L439" t="str">
            <v>5300-37-10</v>
          </cell>
          <cell r="M439">
            <v>0</v>
          </cell>
          <cell r="N439" t="str">
            <v>IUE 5% - COMPRAS DE BIENES</v>
          </cell>
        </row>
        <row r="440">
          <cell r="L440" t="str">
            <v>5300-37-15</v>
          </cell>
          <cell r="M440">
            <v>-1950.72</v>
          </cell>
          <cell r="N440" t="str">
            <v>RC-IVA 13% PERSONAS NATURALES</v>
          </cell>
        </row>
        <row r="441">
          <cell r="L441" t="str">
            <v>5300-37-20</v>
          </cell>
          <cell r="M441">
            <v>-625.46</v>
          </cell>
          <cell r="N441" t="str">
            <v>IT 3% - IMPUESTO DE TRANSACCIONES</v>
          </cell>
        </row>
        <row r="442">
          <cell r="L442" t="str">
            <v>5300-37-30</v>
          </cell>
          <cell r="M442">
            <v>-261.07</v>
          </cell>
          <cell r="N442" t="str">
            <v>IUE 12.5% PROFESIONALES/LIBERALES U OFICIOS</v>
          </cell>
        </row>
        <row r="443">
          <cell r="L443" t="str">
            <v>5300-37-33</v>
          </cell>
          <cell r="M443">
            <v>-27812.959999999999</v>
          </cell>
          <cell r="N443" t="str">
            <v>IUE 12.5% EMP. EXTRANJERA-REMESAS AL EXTERIOR</v>
          </cell>
        </row>
        <row r="444">
          <cell r="L444" t="str">
            <v>5300-37-34</v>
          </cell>
          <cell r="M444">
            <v>-129</v>
          </cell>
          <cell r="N444" t="str">
            <v>IUE 2.5 % ACTIVIDADES PARCIALMENTE REALIZADAS EN EL PAIS</v>
          </cell>
        </row>
        <row r="445">
          <cell r="L445" t="str">
            <v>5300-37-92</v>
          </cell>
          <cell r="M445">
            <v>11228.33</v>
          </cell>
          <cell r="N445" t="str">
            <v>CARGOS A SOCIOS</v>
          </cell>
        </row>
        <row r="446">
          <cell r="L446" t="str">
            <v>5300-37 Total-</v>
          </cell>
          <cell r="M446">
            <v>-94457.86</v>
          </cell>
          <cell r="N446">
            <v>0</v>
          </cell>
        </row>
        <row r="447">
          <cell r="L447" t="str">
            <v>5300 Total--</v>
          </cell>
          <cell r="M447">
            <v>-163383.67999999999</v>
          </cell>
          <cell r="N447">
            <v>0</v>
          </cell>
        </row>
        <row r="448">
          <cell r="L448" t="str">
            <v>5402-0-</v>
          </cell>
          <cell r="M448">
            <v>-11563.68</v>
          </cell>
          <cell r="N448" t="str">
            <v>DIVIDENDOS POR PAGAR</v>
          </cell>
        </row>
        <row r="449">
          <cell r="L449" t="str">
            <v>5402-0 Total-</v>
          </cell>
          <cell r="M449">
            <v>-11563.68</v>
          </cell>
          <cell r="N449">
            <v>0</v>
          </cell>
        </row>
        <row r="450">
          <cell r="L450" t="str">
            <v>5402-1-</v>
          </cell>
          <cell r="M450">
            <v>-16516.95</v>
          </cell>
          <cell r="N450" t="str">
            <v>DIVIDENDOS GESTION 1999</v>
          </cell>
        </row>
        <row r="451">
          <cell r="L451" t="str">
            <v>5402-1 Total-</v>
          </cell>
          <cell r="M451">
            <v>-16516.95</v>
          </cell>
          <cell r="N451">
            <v>0</v>
          </cell>
        </row>
        <row r="452">
          <cell r="L452" t="str">
            <v>5402-2-</v>
          </cell>
          <cell r="M452">
            <v>-26016.12</v>
          </cell>
          <cell r="N452" t="str">
            <v>DIVIDENDOS GESTION 2000</v>
          </cell>
        </row>
        <row r="453">
          <cell r="L453" t="str">
            <v>5402-2 Total-</v>
          </cell>
          <cell r="M453">
            <v>-26016.12</v>
          </cell>
          <cell r="N453">
            <v>0</v>
          </cell>
        </row>
        <row r="454">
          <cell r="L454" t="str">
            <v>5402-3-</v>
          </cell>
          <cell r="M454">
            <v>-50143.59</v>
          </cell>
          <cell r="N454" t="str">
            <v>DIVIDENDOS GESTION 2001</v>
          </cell>
        </row>
        <row r="455">
          <cell r="L455" t="str">
            <v>5402-3 Total-</v>
          </cell>
          <cell r="M455">
            <v>-50143.59</v>
          </cell>
          <cell r="N455">
            <v>0</v>
          </cell>
        </row>
        <row r="456">
          <cell r="L456" t="str">
            <v>5402 Total--</v>
          </cell>
          <cell r="M456">
            <v>-104240.34</v>
          </cell>
          <cell r="N456">
            <v>0</v>
          </cell>
        </row>
        <row r="457">
          <cell r="L457" t="str">
            <v>6602-0-</v>
          </cell>
          <cell r="M457">
            <v>0</v>
          </cell>
          <cell r="N457" t="str">
            <v>DEBITOS A LARGO PLAZO - BANCOS</v>
          </cell>
        </row>
        <row r="458">
          <cell r="L458" t="str">
            <v>6602-0 Total-</v>
          </cell>
          <cell r="M458">
            <v>0</v>
          </cell>
          <cell r="N458">
            <v>0</v>
          </cell>
        </row>
        <row r="459">
          <cell r="L459" t="str">
            <v>6602 Total--</v>
          </cell>
          <cell r="M459">
            <v>0</v>
          </cell>
          <cell r="N459">
            <v>0</v>
          </cell>
        </row>
        <row r="460">
          <cell r="L460" t="str">
            <v>6615-3-</v>
          </cell>
          <cell r="M460">
            <v>-73332656.469999999</v>
          </cell>
          <cell r="N460" t="str">
            <v>CRD/DIF/IMP/EXT/IMP/S/FINANZAS</v>
          </cell>
        </row>
        <row r="461">
          <cell r="L461" t="str">
            <v>6615-3 Total-</v>
          </cell>
          <cell r="M461">
            <v>-73332656.469999999</v>
          </cell>
          <cell r="N461">
            <v>0</v>
          </cell>
        </row>
        <row r="462">
          <cell r="L462" t="str">
            <v>6615 Total--</v>
          </cell>
          <cell r="M462">
            <v>-73332656.469999999</v>
          </cell>
          <cell r="N462">
            <v>0</v>
          </cell>
        </row>
        <row r="463">
          <cell r="L463" t="str">
            <v>6800-10-</v>
          </cell>
          <cell r="M463">
            <v>-121421.57</v>
          </cell>
          <cell r="N463" t="str">
            <v>VENTAS DE GAS - TOMADO O PAGADO (TAKE OR PAY)</v>
          </cell>
        </row>
        <row r="464">
          <cell r="L464" t="str">
            <v>6800-10 Total-</v>
          </cell>
          <cell r="M464">
            <v>-121421.57</v>
          </cell>
          <cell r="N464">
            <v>0</v>
          </cell>
        </row>
        <row r="465">
          <cell r="L465" t="str">
            <v>6800-45-</v>
          </cell>
          <cell r="M465">
            <v>-15845989.32</v>
          </cell>
          <cell r="N465" t="str">
            <v>PASIVO DRA (DESMANTELAMIENTO, RESTAURACION, ABANDONO)</v>
          </cell>
        </row>
        <row r="466">
          <cell r="L466" t="str">
            <v>6800-45 Total-</v>
          </cell>
          <cell r="M466">
            <v>-15845989.32</v>
          </cell>
          <cell r="N466">
            <v>0</v>
          </cell>
        </row>
        <row r="467">
          <cell r="L467" t="str">
            <v>6800-50-</v>
          </cell>
          <cell r="M467">
            <v>-4078762.57</v>
          </cell>
          <cell r="N467" t="str">
            <v>INDEMNIZACION ACUMULADO LP</v>
          </cell>
        </row>
        <row r="468">
          <cell r="L468" t="str">
            <v>6800-50 Total-</v>
          </cell>
          <cell r="M468">
            <v>-4078762.57</v>
          </cell>
          <cell r="N468">
            <v>0</v>
          </cell>
        </row>
        <row r="469">
          <cell r="L469" t="str">
            <v>6800-60-</v>
          </cell>
          <cell r="M469">
            <v>-370284.7</v>
          </cell>
          <cell r="N469" t="str">
            <v>CREDITOS DIFERIDOS MISCELANEOS</v>
          </cell>
        </row>
        <row r="470">
          <cell r="L470" t="str">
            <v>6800-60-01</v>
          </cell>
          <cell r="M470">
            <v>350277</v>
          </cell>
          <cell r="N470" t="str">
            <v>CREDITOS DIFERIDOS MISCELANEOS CONTRA CUENTA</v>
          </cell>
        </row>
        <row r="471">
          <cell r="L471" t="str">
            <v>6800-60 Total-</v>
          </cell>
          <cell r="M471">
            <v>-20007.700000000012</v>
          </cell>
          <cell r="N471">
            <v>0</v>
          </cell>
        </row>
        <row r="472">
          <cell r="L472" t="str">
            <v>6800 Total--</v>
          </cell>
          <cell r="M472">
            <v>-20066181.16</v>
          </cell>
          <cell r="N472">
            <v>0</v>
          </cell>
        </row>
        <row r="473">
          <cell r="L473" t="str">
            <v>6850-1-</v>
          </cell>
          <cell r="M473">
            <v>-1620139</v>
          </cell>
          <cell r="N473" t="str">
            <v>COSTOS MEDIOAMBIENTE - ACUMULADOS - LARGO PLAZO</v>
          </cell>
        </row>
        <row r="474">
          <cell r="L474" t="str">
            <v>6850-1 Total-</v>
          </cell>
          <cell r="M474">
            <v>-1620139</v>
          </cell>
          <cell r="N474">
            <v>0</v>
          </cell>
        </row>
        <row r="475">
          <cell r="L475" t="str">
            <v>6850 Total--</v>
          </cell>
          <cell r="M475">
            <v>-1620139</v>
          </cell>
          <cell r="N475">
            <v>0</v>
          </cell>
        </row>
        <row r="476">
          <cell r="L476" t="str">
            <v>6900-0-00</v>
          </cell>
          <cell r="M476">
            <v>-4033832.21</v>
          </cell>
          <cell r="N476" t="str">
            <v>ARRENDAMIENTO POR PAGAR A LARGO PLAZO</v>
          </cell>
        </row>
        <row r="477">
          <cell r="L477" t="str">
            <v>6900-0 Total-</v>
          </cell>
          <cell r="M477">
            <v>-4033832.21</v>
          </cell>
          <cell r="N477">
            <v>0</v>
          </cell>
        </row>
        <row r="478">
          <cell r="L478" t="str">
            <v>6900 Total--</v>
          </cell>
          <cell r="M478">
            <v>-4033832.21</v>
          </cell>
          <cell r="N478">
            <v>0</v>
          </cell>
        </row>
        <row r="479">
          <cell r="L479" t="str">
            <v>6925-1-01</v>
          </cell>
          <cell r="M479">
            <v>1600000</v>
          </cell>
          <cell r="N479" t="str">
            <v>CTA.DE ORDEN DEUDORA, DEPOSITO EN GARANTIA POR DEVOLVER</v>
          </cell>
        </row>
        <row r="480">
          <cell r="L480" t="str">
            <v>6925-1-02</v>
          </cell>
          <cell r="M480">
            <v>-1600000</v>
          </cell>
          <cell r="N480" t="str">
            <v>CTA.DE ORDEN ACREEDORA, DEPOSITO EN GARANTIA POR DEVOLVER</v>
          </cell>
        </row>
        <row r="481">
          <cell r="L481" t="str">
            <v>6925-1 Total-</v>
          </cell>
          <cell r="M481">
            <v>0</v>
          </cell>
          <cell r="N481">
            <v>0</v>
          </cell>
        </row>
        <row r="482">
          <cell r="L482" t="str">
            <v>6925 Total--</v>
          </cell>
          <cell r="M482">
            <v>0</v>
          </cell>
          <cell r="N482">
            <v>0</v>
          </cell>
        </row>
        <row r="483">
          <cell r="L483" t="str">
            <v>7100-10-</v>
          </cell>
          <cell r="M483">
            <v>-156304077.67000002</v>
          </cell>
          <cell r="N483" t="str">
            <v>CAPITAL ACCIONARIO FONDO DE RETIRO</v>
          </cell>
        </row>
        <row r="484">
          <cell r="L484" t="str">
            <v>7100-10-01</v>
          </cell>
          <cell r="M484">
            <v>-154208045.98000002</v>
          </cell>
          <cell r="N484" t="str">
            <v>CAPITAL ACCIONARIO AMOCO BOL OIL &amp; GAS A.B.</v>
          </cell>
        </row>
        <row r="485">
          <cell r="L485" t="str">
            <v>7100-10 Total-</v>
          </cell>
          <cell r="M485">
            <v>-310512123.65000004</v>
          </cell>
          <cell r="N485">
            <v>0</v>
          </cell>
        </row>
        <row r="486">
          <cell r="L486" t="str">
            <v>7100-20-</v>
          </cell>
          <cell r="M486">
            <v>-303731756.00999999</v>
          </cell>
          <cell r="N486" t="str">
            <v>PAGO ADIC-ACCIONES ORDINARIAS</v>
          </cell>
        </row>
        <row r="487">
          <cell r="L487" t="str">
            <v>7100-20 Total-</v>
          </cell>
          <cell r="M487">
            <v>-303731756.00999999</v>
          </cell>
          <cell r="N487">
            <v>0</v>
          </cell>
        </row>
        <row r="488">
          <cell r="L488" t="str">
            <v>7100-30-</v>
          </cell>
          <cell r="M488">
            <v>-5971328.6699999999</v>
          </cell>
          <cell r="N488" t="str">
            <v>RESERVA LEGAL</v>
          </cell>
        </row>
        <row r="489">
          <cell r="L489" t="str">
            <v>7100-30 Total-</v>
          </cell>
          <cell r="M489">
            <v>-5971328.6699999999</v>
          </cell>
          <cell r="N489">
            <v>0</v>
          </cell>
        </row>
        <row r="490">
          <cell r="L490" t="str">
            <v>7100-50-</v>
          </cell>
          <cell r="M490">
            <v>0</v>
          </cell>
          <cell r="N490" t="str">
            <v>AJUSTE DE CAMBIO-MONEDA BOLIVIANA</v>
          </cell>
        </row>
        <row r="491">
          <cell r="L491" t="str">
            <v>7100-50 Total-</v>
          </cell>
          <cell r="M491">
            <v>0</v>
          </cell>
          <cell r="N491">
            <v>0</v>
          </cell>
        </row>
        <row r="492">
          <cell r="L492" t="str">
            <v>7100-60-</v>
          </cell>
          <cell r="M492">
            <v>-60034617.920000002</v>
          </cell>
          <cell r="N492" t="str">
            <v>GANANCIAS RETENIDAS</v>
          </cell>
        </row>
        <row r="493">
          <cell r="L493" t="str">
            <v>7100-60 Total-</v>
          </cell>
          <cell r="M493">
            <v>-60034617.920000002</v>
          </cell>
          <cell r="N493">
            <v>0</v>
          </cell>
        </row>
        <row r="494">
          <cell r="L494" t="str">
            <v>7100-999-</v>
          </cell>
          <cell r="M494">
            <v>0</v>
          </cell>
          <cell r="N494" t="str">
            <v>AJUSTO GLOBAL POR INFLACION</v>
          </cell>
        </row>
        <row r="495">
          <cell r="L495" t="str">
            <v>7100-999-01</v>
          </cell>
          <cell r="M495">
            <v>35120102.340000004</v>
          </cell>
          <cell r="N495" t="str">
            <v>APLICACION DE PERDIDAS ACUMULADAS</v>
          </cell>
        </row>
        <row r="496">
          <cell r="L496" t="str">
            <v>7100-999 Total-</v>
          </cell>
          <cell r="M496">
            <v>35120102.340000004</v>
          </cell>
          <cell r="N496">
            <v>0</v>
          </cell>
        </row>
        <row r="497">
          <cell r="L497" t="str">
            <v>7100 Total--</v>
          </cell>
          <cell r="M497">
            <v>-645129723.90999997</v>
          </cell>
          <cell r="N497">
            <v>0</v>
          </cell>
        </row>
        <row r="498">
          <cell r="L498" t="str">
            <v>8900-1-</v>
          </cell>
          <cell r="M498">
            <v>10151879.74</v>
          </cell>
          <cell r="N498" t="str">
            <v>COSTO DE LOS PROY/GEOL&amp;GEOFISIC</v>
          </cell>
        </row>
        <row r="499">
          <cell r="L499" t="str">
            <v>8900-1-01</v>
          </cell>
          <cell r="M499">
            <v>269.38</v>
          </cell>
          <cell r="N499" t="str">
            <v>LEVANTAMIENTO GEOLOGICO</v>
          </cell>
        </row>
        <row r="500">
          <cell r="L500" t="str">
            <v>8900-1-02</v>
          </cell>
          <cell r="M500">
            <v>26245841.280000001</v>
          </cell>
          <cell r="N500" t="str">
            <v>ADQUISICION SISMICA</v>
          </cell>
        </row>
        <row r="501">
          <cell r="L501" t="str">
            <v>8900-1-03</v>
          </cell>
          <cell r="M501">
            <v>1035064.2</v>
          </cell>
          <cell r="N501" t="str">
            <v>PROCESAMIENTO SISMICA</v>
          </cell>
        </row>
        <row r="502">
          <cell r="L502" t="str">
            <v>8900-1-04</v>
          </cell>
          <cell r="M502">
            <v>274556</v>
          </cell>
          <cell r="N502" t="str">
            <v>GRAVIMETRIA</v>
          </cell>
        </row>
        <row r="503">
          <cell r="L503" t="str">
            <v>8900-1-05</v>
          </cell>
          <cell r="M503">
            <v>462936.35</v>
          </cell>
          <cell r="N503" t="str">
            <v>MAGNETOMETRIA</v>
          </cell>
        </row>
        <row r="504">
          <cell r="L504" t="str">
            <v>8900-1-07</v>
          </cell>
          <cell r="M504">
            <v>152749.68</v>
          </cell>
          <cell r="N504" t="str">
            <v>ESTUDIOS</v>
          </cell>
        </row>
        <row r="505">
          <cell r="L505" t="str">
            <v>8900-1-08</v>
          </cell>
          <cell r="M505">
            <v>1859258.81</v>
          </cell>
          <cell r="N505" t="str">
            <v>OTROS</v>
          </cell>
        </row>
        <row r="506">
          <cell r="L506" t="str">
            <v>8900-1 Total-</v>
          </cell>
          <cell r="M506">
            <v>40182555.440000013</v>
          </cell>
          <cell r="N506">
            <v>0</v>
          </cell>
        </row>
        <row r="507">
          <cell r="L507" t="str">
            <v>8900-2-</v>
          </cell>
          <cell r="M507">
            <v>7535541.5999999996</v>
          </cell>
          <cell r="N507" t="str">
            <v>GASTO GRAL ADM/DE GEOL.&amp;GEOFISI</v>
          </cell>
        </row>
        <row r="508">
          <cell r="L508" t="str">
            <v>8900-2 Total-</v>
          </cell>
          <cell r="M508">
            <v>7535541.5999999996</v>
          </cell>
          <cell r="N508">
            <v>0</v>
          </cell>
        </row>
        <row r="509">
          <cell r="L509" t="str">
            <v>8900-9-</v>
          </cell>
          <cell r="M509">
            <v>-5013733.4400000004</v>
          </cell>
          <cell r="N509" t="str">
            <v>CTA/CIERRE DEL PROY/GEOL&amp;GEOFIS</v>
          </cell>
        </row>
        <row r="510">
          <cell r="L510" t="str">
            <v>8900-9 Total-</v>
          </cell>
          <cell r="M510">
            <v>-5013733.4400000004</v>
          </cell>
          <cell r="N510">
            <v>0</v>
          </cell>
        </row>
        <row r="511">
          <cell r="L511" t="str">
            <v>8900-10-</v>
          </cell>
          <cell r="M511">
            <v>-14958.74</v>
          </cell>
          <cell r="N511" t="str">
            <v>CIERRE DE GASTO GRAL/GEOL&amp;GEOFI</v>
          </cell>
        </row>
        <row r="512">
          <cell r="L512" t="str">
            <v>8900-10 Total-</v>
          </cell>
          <cell r="M512">
            <v>-14958.74</v>
          </cell>
          <cell r="N512">
            <v>0</v>
          </cell>
        </row>
        <row r="513">
          <cell r="L513" t="str">
            <v>8900 Total--</v>
          </cell>
          <cell r="M513">
            <v>42689404.860000014</v>
          </cell>
          <cell r="N513">
            <v>0</v>
          </cell>
        </row>
        <row r="514">
          <cell r="L514" t="str">
            <v>8903-1-01</v>
          </cell>
          <cell r="M514">
            <v>-3423353.3</v>
          </cell>
          <cell r="N514" t="str">
            <v>CTO.INTANG/PEF.PZO.INCPL-100%CA</v>
          </cell>
        </row>
        <row r="515">
          <cell r="L515" t="str">
            <v>8903-1 Total-</v>
          </cell>
          <cell r="M515">
            <v>-3423353.3</v>
          </cell>
          <cell r="N515">
            <v>0</v>
          </cell>
        </row>
        <row r="516">
          <cell r="L516" t="str">
            <v>8903-2-01</v>
          </cell>
          <cell r="M516">
            <v>118764937.91</v>
          </cell>
          <cell r="N516" t="str">
            <v>CTO.INTANG/PEF.PZ.FINAL-100%CAP</v>
          </cell>
        </row>
        <row r="517">
          <cell r="L517" t="str">
            <v>8903-2 Total-</v>
          </cell>
          <cell r="M517">
            <v>118764937.91</v>
          </cell>
          <cell r="N517">
            <v>0</v>
          </cell>
        </row>
        <row r="518">
          <cell r="L518" t="str">
            <v>8903-11-01</v>
          </cell>
          <cell r="M518">
            <v>-59063784.439999998</v>
          </cell>
          <cell r="N518" t="str">
            <v>CTO.INTAN/PERF-CTA/CIERRE-100%C</v>
          </cell>
        </row>
        <row r="519">
          <cell r="L519" t="str">
            <v>8903-11 Total-</v>
          </cell>
          <cell r="M519">
            <v>-59063784.439999998</v>
          </cell>
          <cell r="N519">
            <v>0</v>
          </cell>
        </row>
        <row r="520">
          <cell r="L520" t="str">
            <v>8903-61-01</v>
          </cell>
          <cell r="M520">
            <v>-6817905.5499999998</v>
          </cell>
          <cell r="N520" t="str">
            <v>CTO.INTAN/PERF RESVA-P.INCOM100</v>
          </cell>
        </row>
        <row r="521">
          <cell r="L521" t="str">
            <v>8903-61 Total-</v>
          </cell>
          <cell r="M521">
            <v>-6817905.5499999998</v>
          </cell>
          <cell r="N521">
            <v>0</v>
          </cell>
        </row>
        <row r="522">
          <cell r="L522" t="str">
            <v>8903-62-01</v>
          </cell>
          <cell r="M522">
            <v>-502532.91</v>
          </cell>
          <cell r="N522" t="str">
            <v>CTO.INTA/PERF/RE/PZO/TERM/100%C</v>
          </cell>
        </row>
        <row r="523">
          <cell r="L523" t="str">
            <v>8903-62 Total-</v>
          </cell>
          <cell r="M523">
            <v>-502532.91</v>
          </cell>
          <cell r="N523">
            <v>0</v>
          </cell>
        </row>
        <row r="524">
          <cell r="L524" t="str">
            <v>8903-63-01</v>
          </cell>
          <cell r="M524">
            <v>0</v>
          </cell>
          <cell r="N524" t="str">
            <v>CTO/INTANG/D/PERF/P/SECO/100%CAP</v>
          </cell>
        </row>
        <row r="525">
          <cell r="L525" t="str">
            <v>8903-63 Total-</v>
          </cell>
          <cell r="M525">
            <v>0</v>
          </cell>
          <cell r="N525">
            <v>0</v>
          </cell>
        </row>
        <row r="526">
          <cell r="L526" t="str">
            <v>8903-64-01</v>
          </cell>
          <cell r="M526">
            <v>834338.37</v>
          </cell>
          <cell r="N526" t="str">
            <v>GASTOS DE AMORTIZACION</v>
          </cell>
        </row>
        <row r="527">
          <cell r="L527" t="str">
            <v>8903-64 Total-</v>
          </cell>
          <cell r="M527">
            <v>834338.37</v>
          </cell>
          <cell r="N527">
            <v>0</v>
          </cell>
        </row>
        <row r="528">
          <cell r="L528" t="str">
            <v>8903 Total--</v>
          </cell>
          <cell r="M528">
            <v>49791700.080000006</v>
          </cell>
          <cell r="N528">
            <v>0</v>
          </cell>
        </row>
        <row r="529">
          <cell r="L529" t="str">
            <v>8910-1-</v>
          </cell>
          <cell r="M529">
            <v>35642.620000000003</v>
          </cell>
          <cell r="N529" t="str">
            <v>REUNION COLECT/100% DEDUCIBLE</v>
          </cell>
        </row>
        <row r="530">
          <cell r="L530" t="str">
            <v>8910-1 Total-</v>
          </cell>
          <cell r="M530">
            <v>35642.620000000003</v>
          </cell>
          <cell r="N530">
            <v>0</v>
          </cell>
        </row>
        <row r="531">
          <cell r="L531" t="str">
            <v>8910-2-</v>
          </cell>
          <cell r="M531">
            <v>562.79</v>
          </cell>
          <cell r="N531" t="str">
            <v>REUNION COLECT/50% DEDUCIBLE</v>
          </cell>
        </row>
        <row r="532">
          <cell r="L532" t="str">
            <v>8910-2 Total-</v>
          </cell>
          <cell r="M532">
            <v>562.79</v>
          </cell>
          <cell r="N532">
            <v>0</v>
          </cell>
        </row>
        <row r="533">
          <cell r="L533" t="str">
            <v>8910-4-</v>
          </cell>
          <cell r="M533">
            <v>31773.91</v>
          </cell>
          <cell r="N533" t="str">
            <v>COMID/BEBI/ENTRTENI/50% DEDUCI.</v>
          </cell>
        </row>
        <row r="534">
          <cell r="L534" t="str">
            <v>8910-4-92</v>
          </cell>
          <cell r="M534">
            <v>-100</v>
          </cell>
          <cell r="N534" t="str">
            <v>COMID/BEBI/ENTRTENI/50% DEDUCI.</v>
          </cell>
        </row>
        <row r="535">
          <cell r="L535" t="str">
            <v>8910-4 Total-</v>
          </cell>
          <cell r="M535">
            <v>31673.91</v>
          </cell>
          <cell r="N535">
            <v>0</v>
          </cell>
        </row>
        <row r="536">
          <cell r="L536" t="str">
            <v>8910-99-</v>
          </cell>
          <cell r="M536">
            <v>-67979.320000000007</v>
          </cell>
          <cell r="N536" t="str">
            <v>GAST./EMPLEADOS CONTRA CIERRE</v>
          </cell>
        </row>
        <row r="537">
          <cell r="L537" t="str">
            <v>8910-99-92</v>
          </cell>
          <cell r="M537">
            <v>100</v>
          </cell>
          <cell r="N537" t="str">
            <v>GAST./EMPLEADOS CONTRA CIERRE</v>
          </cell>
        </row>
        <row r="538">
          <cell r="L538" t="str">
            <v>8910-99 Total-</v>
          </cell>
          <cell r="M538">
            <v>-67879.320000000007</v>
          </cell>
          <cell r="N538">
            <v>0</v>
          </cell>
        </row>
        <row r="539">
          <cell r="L539" t="str">
            <v>8910 Total--</v>
          </cell>
          <cell r="M539">
            <v>0</v>
          </cell>
          <cell r="N539">
            <v>0</v>
          </cell>
        </row>
        <row r="540">
          <cell r="L540" t="str">
            <v>8930-0-</v>
          </cell>
          <cell r="M540">
            <v>-7418138.5</v>
          </cell>
          <cell r="N540" t="str">
            <v>RESERVA P/AGOTAMIENTO</v>
          </cell>
        </row>
        <row r="541">
          <cell r="L541" t="str">
            <v>8930-0 Total-</v>
          </cell>
          <cell r="M541">
            <v>-7418138.5</v>
          </cell>
          <cell r="N541">
            <v>0</v>
          </cell>
        </row>
        <row r="542">
          <cell r="L542" t="str">
            <v>8930 Total--</v>
          </cell>
          <cell r="M542">
            <v>-7418138.5</v>
          </cell>
          <cell r="N542">
            <v>0</v>
          </cell>
        </row>
        <row r="543">
          <cell r="L543" t="str">
            <v>8950-0-</v>
          </cell>
          <cell r="M543">
            <v>-88804788.439999998</v>
          </cell>
          <cell r="N543" t="str">
            <v>CONTRA/CIERRE</v>
          </cell>
        </row>
        <row r="544">
          <cell r="L544" t="str">
            <v>8950-0 Total-</v>
          </cell>
          <cell r="M544">
            <v>-88804788.439999998</v>
          </cell>
          <cell r="N544">
            <v>0</v>
          </cell>
        </row>
        <row r="545">
          <cell r="L545" t="str">
            <v>8950 Total--</v>
          </cell>
          <cell r="M545">
            <v>-88804788.439999998</v>
          </cell>
          <cell r="N545">
            <v>0</v>
          </cell>
        </row>
        <row r="546">
          <cell r="L546" t="str">
            <v>8960-1-</v>
          </cell>
          <cell r="M546">
            <v>-1286866.77</v>
          </cell>
          <cell r="N546" t="str">
            <v>AJUS/GAST/GRLES/GEOL/GEOFISICA</v>
          </cell>
        </row>
        <row r="547">
          <cell r="L547" t="str">
            <v>8960-1 Total-</v>
          </cell>
          <cell r="M547">
            <v>-1286866.77</v>
          </cell>
          <cell r="N547">
            <v>0</v>
          </cell>
        </row>
        <row r="548">
          <cell r="L548" t="str">
            <v>8960 Total--</v>
          </cell>
          <cell r="M548">
            <v>-1286866.77</v>
          </cell>
          <cell r="N548">
            <v>0</v>
          </cell>
        </row>
        <row r="549">
          <cell r="L549" t="str">
            <v>8961-0-</v>
          </cell>
          <cell r="M549">
            <v>5028692.18</v>
          </cell>
          <cell r="N549" t="str">
            <v>PROY/D/GEOL/GEOF/AR/INT/CER/GAS</v>
          </cell>
        </row>
        <row r="550">
          <cell r="L550" t="str">
            <v>8961-0 Total-</v>
          </cell>
          <cell r="M550">
            <v>5028692.18</v>
          </cell>
          <cell r="N550">
            <v>0</v>
          </cell>
        </row>
        <row r="551">
          <cell r="L551" t="str">
            <v>8961 Total--</v>
          </cell>
          <cell r="M551">
            <v>5028692.18</v>
          </cell>
          <cell r="N551">
            <v>0</v>
          </cell>
        </row>
        <row r="552">
          <cell r="L552" t="str">
            <v>-Grand Total-</v>
          </cell>
          <cell r="M552">
            <v>30036099.689999256</v>
          </cell>
          <cell r="N55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2">
          <cell r="L2" t="str">
            <v>1000-10-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">
          <cell r="L2" t="str">
            <v>1000-10-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2">
          <cell r="L2" t="str">
            <v>1000-10-</v>
          </cell>
        </row>
      </sheetData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2">
          <cell r="L2" t="str">
            <v>1000-10-</v>
          </cell>
        </row>
      </sheetData>
      <sheetData sheetId="43">
        <row r="2">
          <cell r="L2" t="str">
            <v>1000-10-</v>
          </cell>
        </row>
      </sheetData>
      <sheetData sheetId="44">
        <row r="2">
          <cell r="L2" t="str">
            <v>1000-10-</v>
          </cell>
        </row>
      </sheetData>
      <sheetData sheetId="45">
        <row r="2">
          <cell r="L2" t="str">
            <v>1000-10-</v>
          </cell>
        </row>
      </sheetData>
      <sheetData sheetId="46">
        <row r="2">
          <cell r="L2" t="str">
            <v>1000-10-</v>
          </cell>
        </row>
      </sheetData>
      <sheetData sheetId="47">
        <row r="2">
          <cell r="L2" t="str">
            <v>1000-10-</v>
          </cell>
        </row>
      </sheetData>
      <sheetData sheetId="48">
        <row r="2">
          <cell r="L2" t="str">
            <v>1000-10-</v>
          </cell>
        </row>
      </sheetData>
      <sheetData sheetId="49">
        <row r="2">
          <cell r="L2" t="str">
            <v>1000-10-</v>
          </cell>
        </row>
      </sheetData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 Deuda"/>
      <sheetName val="Servicio Deuda Nueva"/>
      <sheetName val="Deuda Vieja"/>
      <sheetName val="annual tables"/>
      <sheetName val="annual raw data"/>
      <sheetName val="Assumptions"/>
      <sheetName val="Fund"/>
      <sheetName val="quarterly raw data"/>
      <sheetName val="quarterly macroflow"/>
      <sheetName val="index"/>
    </sheetNames>
    <sheetDataSet>
      <sheetData sheetId="0" refreshError="1"/>
      <sheetData sheetId="1" refreshError="1">
        <row r="22">
          <cell r="B22">
            <v>10</v>
          </cell>
        </row>
        <row r="23">
          <cell r="B23">
            <v>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EHD"/>
      <sheetName val="Hoja2"/>
      <sheetName val="Hoja3"/>
      <sheetName val="RESUMEN-Tasa"/>
      <sheetName val="Booktables"/>
      <sheetName val="assumptions"/>
      <sheetName val="serv&amp;trans"/>
    </sheetNames>
    <sheetDataSet>
      <sheetData sheetId="0" refreshError="1"/>
      <sheetData sheetId="1">
        <row r="3">
          <cell r="C3">
            <v>39083</v>
          </cell>
          <cell r="D3">
            <v>2.02</v>
          </cell>
        </row>
        <row r="4">
          <cell r="C4">
            <v>39084</v>
          </cell>
          <cell r="D4">
            <v>2.02</v>
          </cell>
        </row>
        <row r="5">
          <cell r="C5">
            <v>39085</v>
          </cell>
          <cell r="D5">
            <v>2.02</v>
          </cell>
        </row>
        <row r="6">
          <cell r="C6">
            <v>39086</v>
          </cell>
          <cell r="D6">
            <v>2.02</v>
          </cell>
        </row>
        <row r="7">
          <cell r="C7">
            <v>39087</v>
          </cell>
          <cell r="D7">
            <v>2.02</v>
          </cell>
        </row>
        <row r="8">
          <cell r="C8">
            <v>39088</v>
          </cell>
          <cell r="D8">
            <v>2.02</v>
          </cell>
        </row>
        <row r="9">
          <cell r="C9">
            <v>39089</v>
          </cell>
          <cell r="D9">
            <v>1.77</v>
          </cell>
        </row>
        <row r="10">
          <cell r="C10">
            <v>39090</v>
          </cell>
          <cell r="D10">
            <v>1.77</v>
          </cell>
        </row>
        <row r="11">
          <cell r="C11">
            <v>39091</v>
          </cell>
          <cell r="D11">
            <v>1.77</v>
          </cell>
        </row>
        <row r="12">
          <cell r="C12">
            <v>39092</v>
          </cell>
          <cell r="D12">
            <v>1.77</v>
          </cell>
        </row>
        <row r="13">
          <cell r="C13">
            <v>39093</v>
          </cell>
          <cell r="D13">
            <v>1.77</v>
          </cell>
        </row>
        <row r="14">
          <cell r="C14">
            <v>39094</v>
          </cell>
          <cell r="D14">
            <v>1.77</v>
          </cell>
        </row>
        <row r="15">
          <cell r="C15">
            <v>39095</v>
          </cell>
          <cell r="D15">
            <v>1.77</v>
          </cell>
        </row>
        <row r="16">
          <cell r="C16">
            <v>39096</v>
          </cell>
          <cell r="D16">
            <v>1.49</v>
          </cell>
        </row>
        <row r="17">
          <cell r="C17">
            <v>39097</v>
          </cell>
          <cell r="D17">
            <v>1.49</v>
          </cell>
        </row>
        <row r="18">
          <cell r="C18">
            <v>39098</v>
          </cell>
          <cell r="D18">
            <v>1.49</v>
          </cell>
        </row>
        <row r="19">
          <cell r="C19">
            <v>39099</v>
          </cell>
          <cell r="D19">
            <v>1.49</v>
          </cell>
        </row>
        <row r="20">
          <cell r="C20">
            <v>39100</v>
          </cell>
          <cell r="D20">
            <v>1.49</v>
          </cell>
        </row>
        <row r="21">
          <cell r="C21">
            <v>39101</v>
          </cell>
          <cell r="D21">
            <v>1.49</v>
          </cell>
        </row>
        <row r="22">
          <cell r="C22">
            <v>39102</v>
          </cell>
          <cell r="D22">
            <v>1.49</v>
          </cell>
        </row>
        <row r="23">
          <cell r="C23">
            <v>39103</v>
          </cell>
          <cell r="D23">
            <v>1.49</v>
          </cell>
        </row>
        <row r="24">
          <cell r="C24">
            <v>39104</v>
          </cell>
          <cell r="D24">
            <v>1.49</v>
          </cell>
        </row>
        <row r="25">
          <cell r="C25">
            <v>39105</v>
          </cell>
          <cell r="D25">
            <v>1.49</v>
          </cell>
        </row>
        <row r="26">
          <cell r="C26">
            <v>39106</v>
          </cell>
          <cell r="D26">
            <v>1.49</v>
          </cell>
        </row>
        <row r="27">
          <cell r="C27">
            <v>39107</v>
          </cell>
          <cell r="D27">
            <v>1.49</v>
          </cell>
        </row>
        <row r="28">
          <cell r="C28">
            <v>39108</v>
          </cell>
          <cell r="D28">
            <v>1.49</v>
          </cell>
        </row>
        <row r="29">
          <cell r="C29">
            <v>39109</v>
          </cell>
          <cell r="D29">
            <v>1.49</v>
          </cell>
        </row>
        <row r="30">
          <cell r="C30">
            <v>39110</v>
          </cell>
          <cell r="D30">
            <v>1.49</v>
          </cell>
        </row>
        <row r="31">
          <cell r="C31">
            <v>39111</v>
          </cell>
          <cell r="D31">
            <v>1.49</v>
          </cell>
        </row>
        <row r="32">
          <cell r="C32">
            <v>39112</v>
          </cell>
          <cell r="D32">
            <v>1.49</v>
          </cell>
        </row>
        <row r="33">
          <cell r="C33">
            <v>39113</v>
          </cell>
          <cell r="D33">
            <v>1.49</v>
          </cell>
        </row>
        <row r="34">
          <cell r="C34">
            <v>39114</v>
          </cell>
          <cell r="D34">
            <v>1.49</v>
          </cell>
        </row>
        <row r="35">
          <cell r="C35">
            <v>39115</v>
          </cell>
          <cell r="D35">
            <v>1.49</v>
          </cell>
        </row>
        <row r="36">
          <cell r="C36">
            <v>39116</v>
          </cell>
          <cell r="D36">
            <v>1.49</v>
          </cell>
        </row>
        <row r="37">
          <cell r="C37">
            <v>39117</v>
          </cell>
          <cell r="D37">
            <v>1.49</v>
          </cell>
        </row>
        <row r="38">
          <cell r="C38">
            <v>39118</v>
          </cell>
          <cell r="D38">
            <v>1.72</v>
          </cell>
        </row>
        <row r="39">
          <cell r="C39">
            <v>39119</v>
          </cell>
          <cell r="D39">
            <v>1.72</v>
          </cell>
        </row>
        <row r="40">
          <cell r="C40">
            <v>39120</v>
          </cell>
          <cell r="D40">
            <v>1.72</v>
          </cell>
        </row>
        <row r="41">
          <cell r="C41">
            <v>39121</v>
          </cell>
          <cell r="D41">
            <v>1.72</v>
          </cell>
        </row>
        <row r="42">
          <cell r="C42">
            <v>39122</v>
          </cell>
          <cell r="D42">
            <v>1.72</v>
          </cell>
        </row>
        <row r="43">
          <cell r="C43">
            <v>39123</v>
          </cell>
          <cell r="D43">
            <v>1.72</v>
          </cell>
        </row>
        <row r="44">
          <cell r="C44">
            <v>39124</v>
          </cell>
          <cell r="D44">
            <v>1.72</v>
          </cell>
        </row>
        <row r="45">
          <cell r="C45">
            <v>39125</v>
          </cell>
          <cell r="D45">
            <v>1.72</v>
          </cell>
        </row>
        <row r="46">
          <cell r="C46">
            <v>39126</v>
          </cell>
          <cell r="D46">
            <v>1.72</v>
          </cell>
        </row>
        <row r="47">
          <cell r="C47">
            <v>39127</v>
          </cell>
          <cell r="D47">
            <v>1.72</v>
          </cell>
        </row>
        <row r="48">
          <cell r="C48">
            <v>39128</v>
          </cell>
          <cell r="D48">
            <v>1.72</v>
          </cell>
        </row>
        <row r="49">
          <cell r="C49">
            <v>39129</v>
          </cell>
          <cell r="D49">
            <v>1.72</v>
          </cell>
        </row>
        <row r="50">
          <cell r="C50">
            <v>39130</v>
          </cell>
          <cell r="D50">
            <v>1.72</v>
          </cell>
        </row>
        <row r="51">
          <cell r="C51">
            <v>39131</v>
          </cell>
          <cell r="D51">
            <v>1.72</v>
          </cell>
        </row>
        <row r="52">
          <cell r="C52">
            <v>39132</v>
          </cell>
          <cell r="D52">
            <v>1.72</v>
          </cell>
        </row>
        <row r="53">
          <cell r="C53">
            <v>39133</v>
          </cell>
          <cell r="D53">
            <v>1.72</v>
          </cell>
        </row>
        <row r="54">
          <cell r="C54">
            <v>39134</v>
          </cell>
          <cell r="D54">
            <v>1.72</v>
          </cell>
        </row>
        <row r="55">
          <cell r="C55">
            <v>39135</v>
          </cell>
          <cell r="D55">
            <v>1.72</v>
          </cell>
        </row>
        <row r="56">
          <cell r="C56">
            <v>39136</v>
          </cell>
          <cell r="D56">
            <v>1.72</v>
          </cell>
        </row>
        <row r="57">
          <cell r="C57">
            <v>39137</v>
          </cell>
          <cell r="D57">
            <v>1.72</v>
          </cell>
        </row>
        <row r="58">
          <cell r="C58">
            <v>39138</v>
          </cell>
          <cell r="D58">
            <v>1.72</v>
          </cell>
        </row>
        <row r="59">
          <cell r="C59">
            <v>39139</v>
          </cell>
          <cell r="D59">
            <v>1.72</v>
          </cell>
        </row>
        <row r="60">
          <cell r="C60">
            <v>39140</v>
          </cell>
          <cell r="D60">
            <v>1.72</v>
          </cell>
        </row>
        <row r="61">
          <cell r="C61">
            <v>39141</v>
          </cell>
          <cell r="D61">
            <v>1.72</v>
          </cell>
        </row>
        <row r="62">
          <cell r="C62">
            <v>39142</v>
          </cell>
          <cell r="D62">
            <v>1.72</v>
          </cell>
        </row>
        <row r="63">
          <cell r="C63">
            <v>39143</v>
          </cell>
          <cell r="D63">
            <v>1.72</v>
          </cell>
        </row>
        <row r="64">
          <cell r="C64">
            <v>39144</v>
          </cell>
          <cell r="D64">
            <v>1.72</v>
          </cell>
        </row>
        <row r="65">
          <cell r="C65">
            <v>39145</v>
          </cell>
          <cell r="D65">
            <v>1.72</v>
          </cell>
        </row>
        <row r="66">
          <cell r="C66">
            <v>39146</v>
          </cell>
          <cell r="D66">
            <v>2.1</v>
          </cell>
        </row>
        <row r="67">
          <cell r="C67">
            <v>39147</v>
          </cell>
          <cell r="D67">
            <v>2.1</v>
          </cell>
        </row>
        <row r="68">
          <cell r="C68">
            <v>39148</v>
          </cell>
          <cell r="D68">
            <v>2.1</v>
          </cell>
        </row>
        <row r="69">
          <cell r="C69">
            <v>39149</v>
          </cell>
          <cell r="D69">
            <v>2.1</v>
          </cell>
        </row>
        <row r="70">
          <cell r="C70">
            <v>39150</v>
          </cell>
          <cell r="D70">
            <v>2.1</v>
          </cell>
        </row>
        <row r="71">
          <cell r="C71">
            <v>39151</v>
          </cell>
          <cell r="D71">
            <v>2.1</v>
          </cell>
        </row>
        <row r="72">
          <cell r="C72">
            <v>39152</v>
          </cell>
          <cell r="D72">
            <v>2.1</v>
          </cell>
        </row>
        <row r="73">
          <cell r="C73">
            <v>39153</v>
          </cell>
          <cell r="D73">
            <v>2.1</v>
          </cell>
        </row>
        <row r="74">
          <cell r="C74">
            <v>39154</v>
          </cell>
          <cell r="D74">
            <v>2.1</v>
          </cell>
        </row>
        <row r="75">
          <cell r="C75">
            <v>39155</v>
          </cell>
          <cell r="D75">
            <v>2.1</v>
          </cell>
        </row>
        <row r="76">
          <cell r="C76">
            <v>39156</v>
          </cell>
          <cell r="D76">
            <v>2.1</v>
          </cell>
        </row>
        <row r="77">
          <cell r="C77">
            <v>39157</v>
          </cell>
          <cell r="D77">
            <v>2.1</v>
          </cell>
        </row>
        <row r="78">
          <cell r="C78">
            <v>39158</v>
          </cell>
          <cell r="D78">
            <v>2.1</v>
          </cell>
        </row>
        <row r="79">
          <cell r="C79">
            <v>39159</v>
          </cell>
          <cell r="D79">
            <v>2.1</v>
          </cell>
        </row>
        <row r="80">
          <cell r="C80">
            <v>39160</v>
          </cell>
          <cell r="D80">
            <v>2.1</v>
          </cell>
        </row>
        <row r="81">
          <cell r="C81">
            <v>39161</v>
          </cell>
          <cell r="D81">
            <v>2.1</v>
          </cell>
        </row>
        <row r="82">
          <cell r="C82">
            <v>39162</v>
          </cell>
          <cell r="D82">
            <v>2.1</v>
          </cell>
        </row>
        <row r="83">
          <cell r="C83">
            <v>39163</v>
          </cell>
          <cell r="D83">
            <v>2.1</v>
          </cell>
        </row>
        <row r="84">
          <cell r="C84">
            <v>39164</v>
          </cell>
          <cell r="D84">
            <v>2.1</v>
          </cell>
        </row>
        <row r="85">
          <cell r="C85">
            <v>39165</v>
          </cell>
          <cell r="D85">
            <v>2.1</v>
          </cell>
        </row>
        <row r="86">
          <cell r="C86">
            <v>39166</v>
          </cell>
          <cell r="D86">
            <v>2.1</v>
          </cell>
        </row>
        <row r="87">
          <cell r="C87">
            <v>39167</v>
          </cell>
          <cell r="D87">
            <v>2.1</v>
          </cell>
        </row>
        <row r="88">
          <cell r="C88">
            <v>39168</v>
          </cell>
          <cell r="D88">
            <v>2.1</v>
          </cell>
        </row>
        <row r="89">
          <cell r="C89">
            <v>39169</v>
          </cell>
          <cell r="D89">
            <v>2.1</v>
          </cell>
        </row>
        <row r="90">
          <cell r="C90">
            <v>39170</v>
          </cell>
          <cell r="D90">
            <v>2.1</v>
          </cell>
        </row>
        <row r="91">
          <cell r="C91">
            <v>39171</v>
          </cell>
          <cell r="D91">
            <v>2.1</v>
          </cell>
        </row>
        <row r="92">
          <cell r="C92">
            <v>39172</v>
          </cell>
          <cell r="D92">
            <v>2.1</v>
          </cell>
        </row>
        <row r="93">
          <cell r="C93">
            <v>39173</v>
          </cell>
          <cell r="D93">
            <v>2.1</v>
          </cell>
        </row>
        <row r="94">
          <cell r="C94">
            <v>39174</v>
          </cell>
          <cell r="D94">
            <v>2.2999999999999998</v>
          </cell>
        </row>
        <row r="95">
          <cell r="C95">
            <v>39175</v>
          </cell>
          <cell r="D95">
            <v>2.2999999999999998</v>
          </cell>
        </row>
        <row r="96">
          <cell r="C96">
            <v>39176</v>
          </cell>
          <cell r="D96">
            <v>2.2999999999999998</v>
          </cell>
        </row>
        <row r="97">
          <cell r="C97">
            <v>39177</v>
          </cell>
          <cell r="D97">
            <v>2.2999999999999998</v>
          </cell>
        </row>
        <row r="98">
          <cell r="C98">
            <v>39178</v>
          </cell>
          <cell r="D98">
            <v>2.2999999999999998</v>
          </cell>
        </row>
        <row r="99">
          <cell r="C99">
            <v>39179</v>
          </cell>
          <cell r="D99">
            <v>2.2999999999999998</v>
          </cell>
        </row>
        <row r="100">
          <cell r="C100">
            <v>39180</v>
          </cell>
          <cell r="D100">
            <v>2.2999999999999998</v>
          </cell>
        </row>
        <row r="101">
          <cell r="C101">
            <v>39181</v>
          </cell>
          <cell r="D101">
            <v>2.56</v>
          </cell>
        </row>
        <row r="102">
          <cell r="C102">
            <v>39182</v>
          </cell>
          <cell r="D102">
            <v>2.56</v>
          </cell>
        </row>
        <row r="103">
          <cell r="C103">
            <v>39183</v>
          </cell>
          <cell r="D103">
            <v>2.56</v>
          </cell>
        </row>
        <row r="104">
          <cell r="C104">
            <v>39184</v>
          </cell>
          <cell r="D104">
            <v>2.56</v>
          </cell>
        </row>
        <row r="105">
          <cell r="C105">
            <v>39185</v>
          </cell>
          <cell r="D105">
            <v>2.56</v>
          </cell>
        </row>
        <row r="106">
          <cell r="C106">
            <v>39186</v>
          </cell>
          <cell r="D106">
            <v>2.56</v>
          </cell>
        </row>
        <row r="107">
          <cell r="C107">
            <v>39187</v>
          </cell>
          <cell r="D107">
            <v>2.56</v>
          </cell>
        </row>
        <row r="108">
          <cell r="C108">
            <v>39188</v>
          </cell>
          <cell r="D108">
            <v>2.56</v>
          </cell>
        </row>
        <row r="109">
          <cell r="C109">
            <v>39189</v>
          </cell>
          <cell r="D109">
            <v>2.56</v>
          </cell>
        </row>
        <row r="110">
          <cell r="C110">
            <v>39190</v>
          </cell>
          <cell r="D110">
            <v>2.56</v>
          </cell>
        </row>
        <row r="111">
          <cell r="C111">
            <v>39191</v>
          </cell>
          <cell r="D111">
            <v>2.56</v>
          </cell>
        </row>
        <row r="112">
          <cell r="C112">
            <v>39192</v>
          </cell>
          <cell r="D112">
            <v>2.56</v>
          </cell>
        </row>
        <row r="113">
          <cell r="C113">
            <v>39193</v>
          </cell>
          <cell r="D113">
            <v>2.56</v>
          </cell>
        </row>
        <row r="114">
          <cell r="C114">
            <v>39194</v>
          </cell>
          <cell r="D114">
            <v>2.56</v>
          </cell>
        </row>
        <row r="115">
          <cell r="C115">
            <v>39195</v>
          </cell>
          <cell r="D115">
            <v>2.56</v>
          </cell>
        </row>
        <row r="116">
          <cell r="C116">
            <v>39196</v>
          </cell>
          <cell r="D116">
            <v>2.56</v>
          </cell>
        </row>
        <row r="117">
          <cell r="C117">
            <v>39197</v>
          </cell>
          <cell r="D117">
            <v>2.56</v>
          </cell>
        </row>
        <row r="118">
          <cell r="C118">
            <v>39198</v>
          </cell>
          <cell r="D118">
            <v>2.56</v>
          </cell>
        </row>
        <row r="119">
          <cell r="C119">
            <v>39199</v>
          </cell>
          <cell r="D119">
            <v>2.56</v>
          </cell>
        </row>
        <row r="120">
          <cell r="C120">
            <v>39200</v>
          </cell>
          <cell r="D120">
            <v>2.56</v>
          </cell>
        </row>
        <row r="121">
          <cell r="C121">
            <v>39201</v>
          </cell>
          <cell r="D121">
            <v>2.56</v>
          </cell>
        </row>
        <row r="122">
          <cell r="C122">
            <v>39202</v>
          </cell>
          <cell r="D122">
            <v>2.34</v>
          </cell>
        </row>
        <row r="123">
          <cell r="C123">
            <v>39203</v>
          </cell>
          <cell r="D123">
            <v>2.34</v>
          </cell>
        </row>
        <row r="124">
          <cell r="C124">
            <v>39204</v>
          </cell>
          <cell r="D124">
            <v>2.34</v>
          </cell>
        </row>
        <row r="125">
          <cell r="C125">
            <v>39205</v>
          </cell>
          <cell r="D125">
            <v>2.34</v>
          </cell>
        </row>
        <row r="126">
          <cell r="C126">
            <v>39206</v>
          </cell>
          <cell r="D126">
            <v>2.34</v>
          </cell>
        </row>
        <row r="127">
          <cell r="C127">
            <v>39207</v>
          </cell>
          <cell r="D127">
            <v>2.34</v>
          </cell>
        </row>
        <row r="128">
          <cell r="C128">
            <v>39208</v>
          </cell>
          <cell r="D128">
            <v>2.34</v>
          </cell>
        </row>
        <row r="129">
          <cell r="C129">
            <v>39209</v>
          </cell>
          <cell r="D129">
            <v>2.34</v>
          </cell>
        </row>
        <row r="130">
          <cell r="C130">
            <v>39210</v>
          </cell>
          <cell r="D130">
            <v>2.34</v>
          </cell>
        </row>
        <row r="131">
          <cell r="C131">
            <v>39211</v>
          </cell>
          <cell r="D131">
            <v>2.34</v>
          </cell>
        </row>
        <row r="132">
          <cell r="C132">
            <v>39212</v>
          </cell>
          <cell r="D132">
            <v>2.34</v>
          </cell>
        </row>
        <row r="133">
          <cell r="C133">
            <v>39213</v>
          </cell>
          <cell r="D133">
            <v>2.34</v>
          </cell>
        </row>
        <row r="134">
          <cell r="C134">
            <v>39214</v>
          </cell>
          <cell r="D134">
            <v>2.34</v>
          </cell>
        </row>
        <row r="135">
          <cell r="C135">
            <v>39215</v>
          </cell>
          <cell r="D135">
            <v>2.34</v>
          </cell>
        </row>
        <row r="136">
          <cell r="C136">
            <v>39216</v>
          </cell>
          <cell r="D136">
            <v>2.34</v>
          </cell>
        </row>
        <row r="137">
          <cell r="C137">
            <v>39217</v>
          </cell>
          <cell r="D137">
            <v>2.34</v>
          </cell>
        </row>
        <row r="138">
          <cell r="C138">
            <v>39218</v>
          </cell>
          <cell r="D138">
            <v>2.34</v>
          </cell>
        </row>
        <row r="139">
          <cell r="C139">
            <v>39219</v>
          </cell>
          <cell r="D139">
            <v>2.34</v>
          </cell>
        </row>
        <row r="140">
          <cell r="C140">
            <v>39220</v>
          </cell>
          <cell r="D140">
            <v>2.34</v>
          </cell>
        </row>
        <row r="141">
          <cell r="C141">
            <v>39221</v>
          </cell>
          <cell r="D141">
            <v>2.34</v>
          </cell>
        </row>
        <row r="142">
          <cell r="C142">
            <v>39222</v>
          </cell>
          <cell r="D142">
            <v>2.34</v>
          </cell>
        </row>
        <row r="143">
          <cell r="C143">
            <v>39223</v>
          </cell>
          <cell r="D143">
            <v>2.34</v>
          </cell>
        </row>
        <row r="144">
          <cell r="C144">
            <v>39224</v>
          </cell>
          <cell r="D144">
            <v>2.34</v>
          </cell>
        </row>
        <row r="145">
          <cell r="C145">
            <v>39225</v>
          </cell>
          <cell r="D145">
            <v>2.34</v>
          </cell>
        </row>
        <row r="146">
          <cell r="C146">
            <v>39226</v>
          </cell>
          <cell r="D146">
            <v>2.34</v>
          </cell>
        </row>
        <row r="147">
          <cell r="C147">
            <v>39227</v>
          </cell>
          <cell r="D147">
            <v>2.34</v>
          </cell>
        </row>
        <row r="148">
          <cell r="C148">
            <v>39228</v>
          </cell>
          <cell r="D148">
            <v>2.34</v>
          </cell>
        </row>
        <row r="149">
          <cell r="C149">
            <v>39229</v>
          </cell>
          <cell r="D149">
            <v>2.34</v>
          </cell>
        </row>
        <row r="150">
          <cell r="C150">
            <v>39230</v>
          </cell>
          <cell r="D150">
            <v>2.52</v>
          </cell>
        </row>
        <row r="151">
          <cell r="C151">
            <v>39231</v>
          </cell>
          <cell r="D151">
            <v>2.52</v>
          </cell>
        </row>
        <row r="152">
          <cell r="C152">
            <v>39232</v>
          </cell>
          <cell r="D152">
            <v>2.52</v>
          </cell>
        </row>
        <row r="153">
          <cell r="C153">
            <v>39233</v>
          </cell>
          <cell r="D153">
            <v>2.52</v>
          </cell>
        </row>
        <row r="154">
          <cell r="C154">
            <v>39234</v>
          </cell>
          <cell r="D154">
            <v>2.52</v>
          </cell>
        </row>
        <row r="155">
          <cell r="C155">
            <v>39235</v>
          </cell>
          <cell r="D155">
            <v>2.52</v>
          </cell>
        </row>
        <row r="156">
          <cell r="C156">
            <v>39236</v>
          </cell>
          <cell r="D156">
            <v>2.52</v>
          </cell>
        </row>
        <row r="157">
          <cell r="C157">
            <v>39237</v>
          </cell>
          <cell r="D157">
            <v>2.52</v>
          </cell>
        </row>
        <row r="158">
          <cell r="C158">
            <v>39238</v>
          </cell>
          <cell r="D158">
            <v>2.52</v>
          </cell>
        </row>
        <row r="159">
          <cell r="C159">
            <v>39239</v>
          </cell>
          <cell r="D159">
            <v>2.52</v>
          </cell>
        </row>
        <row r="160">
          <cell r="C160">
            <v>39240</v>
          </cell>
          <cell r="D160">
            <v>2.52</v>
          </cell>
        </row>
        <row r="161">
          <cell r="C161">
            <v>39241</v>
          </cell>
          <cell r="D161">
            <v>2.52</v>
          </cell>
        </row>
        <row r="162">
          <cell r="C162">
            <v>39242</v>
          </cell>
          <cell r="D162">
            <v>2.52</v>
          </cell>
        </row>
        <row r="163">
          <cell r="C163">
            <v>39243</v>
          </cell>
          <cell r="D163">
            <v>2.52</v>
          </cell>
        </row>
        <row r="164">
          <cell r="C164">
            <v>39244</v>
          </cell>
          <cell r="D164">
            <v>2.52</v>
          </cell>
        </row>
        <row r="165">
          <cell r="C165">
            <v>39245</v>
          </cell>
          <cell r="D165">
            <v>2.52</v>
          </cell>
        </row>
        <row r="166">
          <cell r="C166">
            <v>39246</v>
          </cell>
          <cell r="D166">
            <v>2.52</v>
          </cell>
        </row>
        <row r="167">
          <cell r="C167">
            <v>39247</v>
          </cell>
          <cell r="D167">
            <v>2.52</v>
          </cell>
        </row>
        <row r="168">
          <cell r="C168">
            <v>39248</v>
          </cell>
          <cell r="D168">
            <v>2.52</v>
          </cell>
        </row>
        <row r="169">
          <cell r="C169">
            <v>39249</v>
          </cell>
          <cell r="D169">
            <v>2.52</v>
          </cell>
        </row>
        <row r="170">
          <cell r="C170">
            <v>39250</v>
          </cell>
          <cell r="D170">
            <v>2.52</v>
          </cell>
        </row>
        <row r="171">
          <cell r="C171">
            <v>39251</v>
          </cell>
          <cell r="D171">
            <v>2.52</v>
          </cell>
        </row>
        <row r="172">
          <cell r="C172">
            <v>39252</v>
          </cell>
          <cell r="D172">
            <v>2.52</v>
          </cell>
        </row>
        <row r="173">
          <cell r="C173">
            <v>39253</v>
          </cell>
          <cell r="D173">
            <v>2.52</v>
          </cell>
        </row>
        <row r="174">
          <cell r="C174">
            <v>39254</v>
          </cell>
          <cell r="D174">
            <v>2.52</v>
          </cell>
        </row>
        <row r="175">
          <cell r="C175">
            <v>39255</v>
          </cell>
          <cell r="D175">
            <v>2.52</v>
          </cell>
        </row>
        <row r="176">
          <cell r="C176">
            <v>39256</v>
          </cell>
          <cell r="D176">
            <v>2.52</v>
          </cell>
        </row>
        <row r="177">
          <cell r="C177">
            <v>39257</v>
          </cell>
          <cell r="D177">
            <v>2.52</v>
          </cell>
        </row>
        <row r="178">
          <cell r="C178">
            <v>39258</v>
          </cell>
          <cell r="D178">
            <v>2.52</v>
          </cell>
        </row>
        <row r="179">
          <cell r="C179">
            <v>39259</v>
          </cell>
          <cell r="D179">
            <v>2.52</v>
          </cell>
        </row>
        <row r="180">
          <cell r="C180">
            <v>39260</v>
          </cell>
          <cell r="D180">
            <v>2.52</v>
          </cell>
        </row>
        <row r="181">
          <cell r="C181">
            <v>39261</v>
          </cell>
          <cell r="D181">
            <v>2.52</v>
          </cell>
        </row>
        <row r="182">
          <cell r="C182">
            <v>39262</v>
          </cell>
          <cell r="D182">
            <v>2.52</v>
          </cell>
        </row>
        <row r="183">
          <cell r="C183">
            <v>39263</v>
          </cell>
          <cell r="D183">
            <v>2.52</v>
          </cell>
        </row>
        <row r="184">
          <cell r="C184">
            <v>39264</v>
          </cell>
          <cell r="D184">
            <v>2.52</v>
          </cell>
        </row>
        <row r="185">
          <cell r="C185">
            <v>39265</v>
          </cell>
          <cell r="D185">
            <v>2.52</v>
          </cell>
        </row>
        <row r="186">
          <cell r="C186">
            <v>39266</v>
          </cell>
          <cell r="D186">
            <v>2.52</v>
          </cell>
        </row>
        <row r="187">
          <cell r="C187">
            <v>39267</v>
          </cell>
          <cell r="D187">
            <v>2.52</v>
          </cell>
        </row>
        <row r="188">
          <cell r="C188">
            <v>39268</v>
          </cell>
          <cell r="D188">
            <v>2.52</v>
          </cell>
        </row>
        <row r="189">
          <cell r="C189">
            <v>39269</v>
          </cell>
          <cell r="D189">
            <v>2.52</v>
          </cell>
        </row>
        <row r="190">
          <cell r="C190">
            <v>39270</v>
          </cell>
          <cell r="D190">
            <v>2.52</v>
          </cell>
        </row>
        <row r="191">
          <cell r="C191">
            <v>39271</v>
          </cell>
          <cell r="D191">
            <v>2.52</v>
          </cell>
        </row>
        <row r="192">
          <cell r="C192">
            <v>39272</v>
          </cell>
          <cell r="D192">
            <v>2.52</v>
          </cell>
        </row>
        <row r="193">
          <cell r="C193">
            <v>39273</v>
          </cell>
          <cell r="D193">
            <v>2.52</v>
          </cell>
        </row>
        <row r="194">
          <cell r="C194">
            <v>39274</v>
          </cell>
          <cell r="D194">
            <v>2.52</v>
          </cell>
        </row>
        <row r="195">
          <cell r="C195">
            <v>39275</v>
          </cell>
          <cell r="D195">
            <v>2.52</v>
          </cell>
        </row>
        <row r="196">
          <cell r="C196">
            <v>39276</v>
          </cell>
          <cell r="D196">
            <v>2.52</v>
          </cell>
        </row>
        <row r="197">
          <cell r="C197">
            <v>39277</v>
          </cell>
          <cell r="D197">
            <v>2.52</v>
          </cell>
        </row>
        <row r="198">
          <cell r="C198">
            <v>39278</v>
          </cell>
          <cell r="D198">
            <v>2.52</v>
          </cell>
        </row>
        <row r="199">
          <cell r="C199">
            <v>39279</v>
          </cell>
          <cell r="D199">
            <v>2.71</v>
          </cell>
        </row>
        <row r="200">
          <cell r="C200">
            <v>39280</v>
          </cell>
          <cell r="D200">
            <v>2.71</v>
          </cell>
        </row>
        <row r="201">
          <cell r="C201">
            <v>39281</v>
          </cell>
          <cell r="D201">
            <v>2.71</v>
          </cell>
        </row>
        <row r="202">
          <cell r="C202">
            <v>39282</v>
          </cell>
          <cell r="D202">
            <v>2.71</v>
          </cell>
        </row>
        <row r="203">
          <cell r="C203">
            <v>39283</v>
          </cell>
          <cell r="D203">
            <v>2.71</v>
          </cell>
        </row>
        <row r="204">
          <cell r="C204">
            <v>39284</v>
          </cell>
          <cell r="D204">
            <v>2.71</v>
          </cell>
        </row>
        <row r="205">
          <cell r="C205">
            <v>39285</v>
          </cell>
          <cell r="D205">
            <v>2.71</v>
          </cell>
        </row>
        <row r="206">
          <cell r="C206">
            <v>39286</v>
          </cell>
          <cell r="D206">
            <v>2.71</v>
          </cell>
        </row>
        <row r="207">
          <cell r="C207">
            <v>39287</v>
          </cell>
          <cell r="D207">
            <v>2.71</v>
          </cell>
        </row>
        <row r="208">
          <cell r="C208">
            <v>39288</v>
          </cell>
          <cell r="D208">
            <v>2.71</v>
          </cell>
        </row>
        <row r="209">
          <cell r="C209">
            <v>39289</v>
          </cell>
          <cell r="D209">
            <v>2.71</v>
          </cell>
        </row>
        <row r="210">
          <cell r="C210">
            <v>39290</v>
          </cell>
          <cell r="D210">
            <v>2.71</v>
          </cell>
        </row>
        <row r="211">
          <cell r="C211">
            <v>39291</v>
          </cell>
          <cell r="D211">
            <v>2.71</v>
          </cell>
        </row>
        <row r="212">
          <cell r="C212">
            <v>39292</v>
          </cell>
          <cell r="D212">
            <v>2.71</v>
          </cell>
        </row>
        <row r="213">
          <cell r="C213">
            <v>39293</v>
          </cell>
          <cell r="D213">
            <v>2.71</v>
          </cell>
        </row>
        <row r="214">
          <cell r="C214">
            <v>39294</v>
          </cell>
          <cell r="D214">
            <v>2.71</v>
          </cell>
        </row>
        <row r="215">
          <cell r="C215">
            <v>39295</v>
          </cell>
          <cell r="D215">
            <v>2.71</v>
          </cell>
        </row>
        <row r="216">
          <cell r="C216">
            <v>39296</v>
          </cell>
          <cell r="D216">
            <v>2.71</v>
          </cell>
        </row>
        <row r="217">
          <cell r="C217">
            <v>39297</v>
          </cell>
          <cell r="D217">
            <v>2.71</v>
          </cell>
        </row>
        <row r="218">
          <cell r="C218">
            <v>39298</v>
          </cell>
          <cell r="D218">
            <v>2.71</v>
          </cell>
        </row>
        <row r="219">
          <cell r="C219">
            <v>39299</v>
          </cell>
          <cell r="D219">
            <v>2.71</v>
          </cell>
        </row>
        <row r="220">
          <cell r="C220">
            <v>39300</v>
          </cell>
          <cell r="D220">
            <v>2.71</v>
          </cell>
        </row>
        <row r="221">
          <cell r="C221">
            <v>39301</v>
          </cell>
          <cell r="D221">
            <v>2.71</v>
          </cell>
        </row>
        <row r="222">
          <cell r="C222">
            <v>39302</v>
          </cell>
          <cell r="D222">
            <v>2.71</v>
          </cell>
        </row>
        <row r="223">
          <cell r="C223">
            <v>39303</v>
          </cell>
          <cell r="D223">
            <v>2.71</v>
          </cell>
        </row>
        <row r="224">
          <cell r="C224">
            <v>39304</v>
          </cell>
          <cell r="D224">
            <v>2.71</v>
          </cell>
        </row>
        <row r="225">
          <cell r="C225">
            <v>39305</v>
          </cell>
          <cell r="D225">
            <v>2.71</v>
          </cell>
        </row>
        <row r="226">
          <cell r="C226">
            <v>39306</v>
          </cell>
          <cell r="D226">
            <v>2.71</v>
          </cell>
        </row>
        <row r="227">
          <cell r="C227">
            <v>39307</v>
          </cell>
          <cell r="D227">
            <v>2.39</v>
          </cell>
        </row>
        <row r="228">
          <cell r="C228">
            <v>39308</v>
          </cell>
          <cell r="D228">
            <v>2.39</v>
          </cell>
        </row>
        <row r="229">
          <cell r="C229">
            <v>39309</v>
          </cell>
          <cell r="D229">
            <v>2.39</v>
          </cell>
        </row>
        <row r="230">
          <cell r="C230">
            <v>39310</v>
          </cell>
          <cell r="D230">
            <v>2.39</v>
          </cell>
        </row>
        <row r="231">
          <cell r="C231">
            <v>39311</v>
          </cell>
          <cell r="D231">
            <v>2.39</v>
          </cell>
        </row>
        <row r="232">
          <cell r="C232">
            <v>39312</v>
          </cell>
          <cell r="D232">
            <v>2.39</v>
          </cell>
        </row>
        <row r="233">
          <cell r="C233">
            <v>39313</v>
          </cell>
          <cell r="D233">
            <v>2.39</v>
          </cell>
        </row>
        <row r="234">
          <cell r="C234">
            <v>39314</v>
          </cell>
          <cell r="D234">
            <v>2.39</v>
          </cell>
        </row>
        <row r="235">
          <cell r="C235">
            <v>39315</v>
          </cell>
          <cell r="D235">
            <v>2.39</v>
          </cell>
        </row>
        <row r="236">
          <cell r="C236">
            <v>39316</v>
          </cell>
          <cell r="D236">
            <v>2.39</v>
          </cell>
        </row>
        <row r="237">
          <cell r="C237">
            <v>39317</v>
          </cell>
          <cell r="D237">
            <v>2.39</v>
          </cell>
        </row>
        <row r="238">
          <cell r="C238">
            <v>39318</v>
          </cell>
          <cell r="D238">
            <v>2.39</v>
          </cell>
        </row>
        <row r="239">
          <cell r="C239">
            <v>39319</v>
          </cell>
          <cell r="D239">
            <v>2.39</v>
          </cell>
        </row>
        <row r="240">
          <cell r="C240">
            <v>39320</v>
          </cell>
          <cell r="D240">
            <v>2.39</v>
          </cell>
        </row>
        <row r="241">
          <cell r="C241">
            <v>39321</v>
          </cell>
          <cell r="D241">
            <v>2.58</v>
          </cell>
        </row>
        <row r="242">
          <cell r="C242">
            <v>39322</v>
          </cell>
          <cell r="D242">
            <v>2.58</v>
          </cell>
        </row>
        <row r="243">
          <cell r="C243">
            <v>39323</v>
          </cell>
          <cell r="D243">
            <v>2.58</v>
          </cell>
        </row>
        <row r="244">
          <cell r="C244">
            <v>39324</v>
          </cell>
          <cell r="D244">
            <v>2.58</v>
          </cell>
        </row>
        <row r="245">
          <cell r="C245">
            <v>39325</v>
          </cell>
          <cell r="D245">
            <v>2.58</v>
          </cell>
        </row>
        <row r="246">
          <cell r="C246">
            <v>39326</v>
          </cell>
          <cell r="D246">
            <v>2.58</v>
          </cell>
        </row>
        <row r="247">
          <cell r="C247">
            <v>39327</v>
          </cell>
          <cell r="D247">
            <v>2.58</v>
          </cell>
        </row>
        <row r="248">
          <cell r="C248">
            <v>39328</v>
          </cell>
          <cell r="D248">
            <v>2.58</v>
          </cell>
        </row>
        <row r="249">
          <cell r="C249">
            <v>39329</v>
          </cell>
          <cell r="D249">
            <v>2.58</v>
          </cell>
        </row>
        <row r="250">
          <cell r="C250">
            <v>39330</v>
          </cell>
          <cell r="D250">
            <v>2.58</v>
          </cell>
        </row>
        <row r="251">
          <cell r="C251">
            <v>39331</v>
          </cell>
          <cell r="D251">
            <v>2.58</v>
          </cell>
        </row>
        <row r="252">
          <cell r="C252">
            <v>39332</v>
          </cell>
          <cell r="D252">
            <v>2.58</v>
          </cell>
        </row>
        <row r="253">
          <cell r="C253">
            <v>39333</v>
          </cell>
          <cell r="D253">
            <v>2.58</v>
          </cell>
        </row>
        <row r="254">
          <cell r="C254">
            <v>39334</v>
          </cell>
          <cell r="D254">
            <v>2.58</v>
          </cell>
        </row>
        <row r="255">
          <cell r="C255">
            <v>39335</v>
          </cell>
          <cell r="D255">
            <v>2.58</v>
          </cell>
        </row>
        <row r="256">
          <cell r="C256">
            <v>39336</v>
          </cell>
          <cell r="D256">
            <v>2.58</v>
          </cell>
        </row>
        <row r="257">
          <cell r="C257">
            <v>39337</v>
          </cell>
          <cell r="D257">
            <v>2.58</v>
          </cell>
        </row>
        <row r="258">
          <cell r="C258">
            <v>39338</v>
          </cell>
          <cell r="D258">
            <v>2.58</v>
          </cell>
        </row>
        <row r="259">
          <cell r="C259">
            <v>39339</v>
          </cell>
          <cell r="D259">
            <v>2.58</v>
          </cell>
        </row>
        <row r="260">
          <cell r="C260">
            <v>39340</v>
          </cell>
          <cell r="D260">
            <v>2.58</v>
          </cell>
        </row>
        <row r="261">
          <cell r="C261">
            <v>39341</v>
          </cell>
          <cell r="D261">
            <v>2.58</v>
          </cell>
        </row>
        <row r="262">
          <cell r="C262">
            <v>39342</v>
          </cell>
          <cell r="D262">
            <v>2.8</v>
          </cell>
        </row>
        <row r="263">
          <cell r="C263">
            <v>39343</v>
          </cell>
          <cell r="D263">
            <v>2.8</v>
          </cell>
        </row>
        <row r="264">
          <cell r="C264">
            <v>39344</v>
          </cell>
          <cell r="D264">
            <v>2.8</v>
          </cell>
        </row>
        <row r="265">
          <cell r="C265">
            <v>39345</v>
          </cell>
          <cell r="D265">
            <v>2.8</v>
          </cell>
        </row>
        <row r="266">
          <cell r="C266">
            <v>39346</v>
          </cell>
          <cell r="D266">
            <v>2.8</v>
          </cell>
        </row>
        <row r="267">
          <cell r="C267">
            <v>39347</v>
          </cell>
          <cell r="D267">
            <v>2.8</v>
          </cell>
        </row>
        <row r="268">
          <cell r="C268">
            <v>39348</v>
          </cell>
          <cell r="D268">
            <v>2.8</v>
          </cell>
        </row>
        <row r="269">
          <cell r="C269">
            <v>39349</v>
          </cell>
          <cell r="D269">
            <v>2.8</v>
          </cell>
        </row>
        <row r="270">
          <cell r="C270">
            <v>39350</v>
          </cell>
          <cell r="D270">
            <v>2.8</v>
          </cell>
        </row>
        <row r="271">
          <cell r="C271">
            <v>39351</v>
          </cell>
          <cell r="D271">
            <v>2.8</v>
          </cell>
        </row>
        <row r="272">
          <cell r="C272">
            <v>39352</v>
          </cell>
          <cell r="D272">
            <v>2.8</v>
          </cell>
        </row>
        <row r="273">
          <cell r="C273">
            <v>39353</v>
          </cell>
          <cell r="D273">
            <v>2.8</v>
          </cell>
        </row>
        <row r="274">
          <cell r="C274">
            <v>39354</v>
          </cell>
          <cell r="D274">
            <v>2.8</v>
          </cell>
        </row>
        <row r="275">
          <cell r="C275">
            <v>39355</v>
          </cell>
          <cell r="D275">
            <v>2.8</v>
          </cell>
        </row>
        <row r="276">
          <cell r="C276">
            <v>39356</v>
          </cell>
          <cell r="D276">
            <v>3.01</v>
          </cell>
        </row>
        <row r="277">
          <cell r="C277">
            <v>39357</v>
          </cell>
          <cell r="D277">
            <v>3.01</v>
          </cell>
        </row>
        <row r="278">
          <cell r="C278">
            <v>39358</v>
          </cell>
          <cell r="D278">
            <v>3.01</v>
          </cell>
        </row>
        <row r="279">
          <cell r="C279">
            <v>39359</v>
          </cell>
          <cell r="D279">
            <v>3.01</v>
          </cell>
        </row>
        <row r="280">
          <cell r="C280">
            <v>39360</v>
          </cell>
          <cell r="D280">
            <v>3.01</v>
          </cell>
        </row>
        <row r="281">
          <cell r="C281">
            <v>39361</v>
          </cell>
          <cell r="D281">
            <v>3.01</v>
          </cell>
        </row>
        <row r="282">
          <cell r="C282">
            <v>39362</v>
          </cell>
          <cell r="D282">
            <v>3.01</v>
          </cell>
        </row>
        <row r="283">
          <cell r="C283">
            <v>39363</v>
          </cell>
          <cell r="D283">
            <v>3.01</v>
          </cell>
        </row>
        <row r="284">
          <cell r="C284">
            <v>39364</v>
          </cell>
          <cell r="D284">
            <v>3.01</v>
          </cell>
        </row>
        <row r="285">
          <cell r="C285">
            <v>39365</v>
          </cell>
          <cell r="D285">
            <v>3.01</v>
          </cell>
        </row>
        <row r="286">
          <cell r="C286">
            <v>39366</v>
          </cell>
          <cell r="D286">
            <v>3.01</v>
          </cell>
        </row>
        <row r="287">
          <cell r="C287">
            <v>39367</v>
          </cell>
          <cell r="D287">
            <v>3.01</v>
          </cell>
        </row>
        <row r="288">
          <cell r="C288">
            <v>39368</v>
          </cell>
          <cell r="D288">
            <v>3.01</v>
          </cell>
        </row>
        <row r="289">
          <cell r="C289">
            <v>39369</v>
          </cell>
          <cell r="D289">
            <v>3.01</v>
          </cell>
        </row>
        <row r="290">
          <cell r="C290">
            <v>39370</v>
          </cell>
          <cell r="D290">
            <v>3.01</v>
          </cell>
        </row>
        <row r="291">
          <cell r="C291">
            <v>39371</v>
          </cell>
          <cell r="D291">
            <v>3.01</v>
          </cell>
        </row>
        <row r="292">
          <cell r="C292">
            <v>39372</v>
          </cell>
          <cell r="D292">
            <v>3.01</v>
          </cell>
        </row>
        <row r="293">
          <cell r="C293">
            <v>39373</v>
          </cell>
          <cell r="D293">
            <v>3.01</v>
          </cell>
        </row>
        <row r="294">
          <cell r="C294">
            <v>39374</v>
          </cell>
          <cell r="D294">
            <v>3.01</v>
          </cell>
        </row>
        <row r="295">
          <cell r="C295">
            <v>39375</v>
          </cell>
          <cell r="D295">
            <v>3.01</v>
          </cell>
        </row>
        <row r="296">
          <cell r="C296">
            <v>39376</v>
          </cell>
          <cell r="D296">
            <v>3.01</v>
          </cell>
        </row>
        <row r="297">
          <cell r="C297">
            <v>39377</v>
          </cell>
          <cell r="D297">
            <v>3.01</v>
          </cell>
        </row>
        <row r="298">
          <cell r="C298">
            <v>39378</v>
          </cell>
          <cell r="D298">
            <v>3.01</v>
          </cell>
        </row>
        <row r="299">
          <cell r="C299">
            <v>39379</v>
          </cell>
          <cell r="D299">
            <v>3.01</v>
          </cell>
        </row>
        <row r="300">
          <cell r="C300">
            <v>39380</v>
          </cell>
          <cell r="D300">
            <v>3.01</v>
          </cell>
        </row>
        <row r="301">
          <cell r="C301">
            <v>39381</v>
          </cell>
          <cell r="D301">
            <v>3.01</v>
          </cell>
        </row>
        <row r="302">
          <cell r="C302">
            <v>39382</v>
          </cell>
          <cell r="D302">
            <v>3.01</v>
          </cell>
        </row>
        <row r="303">
          <cell r="C303">
            <v>39383</v>
          </cell>
          <cell r="D303">
            <v>3.01</v>
          </cell>
        </row>
        <row r="304">
          <cell r="C304">
            <v>39384</v>
          </cell>
          <cell r="D304">
            <v>3.01</v>
          </cell>
        </row>
        <row r="305">
          <cell r="C305">
            <v>39385</v>
          </cell>
          <cell r="D305">
            <v>3.01</v>
          </cell>
        </row>
        <row r="306">
          <cell r="C306">
            <v>39386</v>
          </cell>
          <cell r="D306">
            <v>3.01</v>
          </cell>
        </row>
        <row r="307">
          <cell r="C307">
            <v>39387</v>
          </cell>
          <cell r="D307">
            <v>3.01</v>
          </cell>
        </row>
        <row r="308">
          <cell r="C308">
            <v>39388</v>
          </cell>
          <cell r="D308">
            <v>3.01</v>
          </cell>
        </row>
        <row r="309">
          <cell r="C309">
            <v>39389</v>
          </cell>
          <cell r="D309">
            <v>3.01</v>
          </cell>
        </row>
        <row r="310">
          <cell r="C310">
            <v>39390</v>
          </cell>
          <cell r="D310">
            <v>3.01</v>
          </cell>
        </row>
        <row r="311">
          <cell r="C311">
            <v>39391</v>
          </cell>
          <cell r="D311">
            <v>2.4500000000000002</v>
          </cell>
        </row>
        <row r="312">
          <cell r="C312">
            <v>39392</v>
          </cell>
          <cell r="D312">
            <v>2.4500000000000002</v>
          </cell>
        </row>
        <row r="313">
          <cell r="C313">
            <v>39393</v>
          </cell>
          <cell r="D313">
            <v>2.4500000000000002</v>
          </cell>
        </row>
        <row r="314">
          <cell r="C314">
            <v>39394</v>
          </cell>
          <cell r="D314">
            <v>2.4500000000000002</v>
          </cell>
        </row>
        <row r="315">
          <cell r="C315">
            <v>39395</v>
          </cell>
          <cell r="D315">
            <v>2.4500000000000002</v>
          </cell>
        </row>
        <row r="316">
          <cell r="C316">
            <v>39396</v>
          </cell>
          <cell r="D316">
            <v>2.4500000000000002</v>
          </cell>
        </row>
        <row r="317">
          <cell r="C317">
            <v>39397</v>
          </cell>
          <cell r="D317">
            <v>2.4500000000000002</v>
          </cell>
        </row>
        <row r="318">
          <cell r="C318">
            <v>39398</v>
          </cell>
          <cell r="D318">
            <v>2.73</v>
          </cell>
        </row>
        <row r="319">
          <cell r="C319">
            <v>39399</v>
          </cell>
          <cell r="D319">
            <v>2.73</v>
          </cell>
        </row>
        <row r="320">
          <cell r="C320">
            <v>39400</v>
          </cell>
          <cell r="D320">
            <v>2.73</v>
          </cell>
        </row>
        <row r="321">
          <cell r="C321">
            <v>39401</v>
          </cell>
          <cell r="D321">
            <v>2.73</v>
          </cell>
        </row>
        <row r="322">
          <cell r="C322">
            <v>39402</v>
          </cell>
          <cell r="D322">
            <v>2.73</v>
          </cell>
        </row>
        <row r="323">
          <cell r="C323">
            <v>39403</v>
          </cell>
          <cell r="D323">
            <v>2.73</v>
          </cell>
        </row>
        <row r="324">
          <cell r="C324">
            <v>39404</v>
          </cell>
          <cell r="D324">
            <v>2.73</v>
          </cell>
        </row>
        <row r="325">
          <cell r="C325">
            <v>39405</v>
          </cell>
          <cell r="D325">
            <v>2.73</v>
          </cell>
        </row>
        <row r="326">
          <cell r="C326">
            <v>39406</v>
          </cell>
          <cell r="D326">
            <v>2.73</v>
          </cell>
        </row>
        <row r="327">
          <cell r="C327">
            <v>39407</v>
          </cell>
          <cell r="D327">
            <v>2.73</v>
          </cell>
        </row>
        <row r="328">
          <cell r="C328">
            <v>39408</v>
          </cell>
          <cell r="D328">
            <v>2.73</v>
          </cell>
        </row>
        <row r="329">
          <cell r="C329">
            <v>39409</v>
          </cell>
          <cell r="D329">
            <v>2.73</v>
          </cell>
        </row>
        <row r="330">
          <cell r="C330">
            <v>39410</v>
          </cell>
          <cell r="D330">
            <v>2.73</v>
          </cell>
        </row>
        <row r="331">
          <cell r="C331">
            <v>39411</v>
          </cell>
          <cell r="D331">
            <v>2.73</v>
          </cell>
        </row>
        <row r="332">
          <cell r="C332">
            <v>39412</v>
          </cell>
          <cell r="D332">
            <v>2.73</v>
          </cell>
        </row>
        <row r="333">
          <cell r="C333">
            <v>39413</v>
          </cell>
          <cell r="D333">
            <v>2.73</v>
          </cell>
        </row>
        <row r="334">
          <cell r="C334">
            <v>39414</v>
          </cell>
          <cell r="D334">
            <v>2.73</v>
          </cell>
        </row>
        <row r="335">
          <cell r="C335">
            <v>39415</v>
          </cell>
          <cell r="D335">
            <v>2.73</v>
          </cell>
        </row>
        <row r="336">
          <cell r="C336">
            <v>39416</v>
          </cell>
          <cell r="D336">
            <v>2.73</v>
          </cell>
        </row>
        <row r="337">
          <cell r="C337">
            <v>39417</v>
          </cell>
          <cell r="D337">
            <v>2.73</v>
          </cell>
        </row>
        <row r="338">
          <cell r="C338">
            <v>39418</v>
          </cell>
          <cell r="D338">
            <v>2.73</v>
          </cell>
        </row>
        <row r="339">
          <cell r="C339">
            <v>39419</v>
          </cell>
          <cell r="D339">
            <v>2.73</v>
          </cell>
        </row>
        <row r="340">
          <cell r="C340">
            <v>39420</v>
          </cell>
          <cell r="D340">
            <v>2.73</v>
          </cell>
        </row>
        <row r="341">
          <cell r="C341">
            <v>39421</v>
          </cell>
          <cell r="D341">
            <v>2.73</v>
          </cell>
        </row>
        <row r="342">
          <cell r="C342">
            <v>39422</v>
          </cell>
          <cell r="D342">
            <v>2.73</v>
          </cell>
        </row>
        <row r="343">
          <cell r="C343">
            <v>39423</v>
          </cell>
          <cell r="D343">
            <v>2.73</v>
          </cell>
        </row>
        <row r="344">
          <cell r="C344">
            <v>39424</v>
          </cell>
          <cell r="D344">
            <v>2.73</v>
          </cell>
        </row>
        <row r="345">
          <cell r="C345">
            <v>39425</v>
          </cell>
          <cell r="D345">
            <v>2.73</v>
          </cell>
        </row>
        <row r="346">
          <cell r="C346">
            <v>39426</v>
          </cell>
          <cell r="D346">
            <v>3.44</v>
          </cell>
        </row>
        <row r="347">
          <cell r="C347">
            <v>39427</v>
          </cell>
          <cell r="D347">
            <v>3.44</v>
          </cell>
        </row>
        <row r="348">
          <cell r="C348">
            <v>39428</v>
          </cell>
          <cell r="D348">
            <v>3.44</v>
          </cell>
        </row>
        <row r="349">
          <cell r="C349">
            <v>39429</v>
          </cell>
          <cell r="D349">
            <v>3.44</v>
          </cell>
        </row>
        <row r="350">
          <cell r="C350">
            <v>39430</v>
          </cell>
          <cell r="D350">
            <v>3.44</v>
          </cell>
        </row>
        <row r="351">
          <cell r="C351">
            <v>39431</v>
          </cell>
          <cell r="D351">
            <v>3.44</v>
          </cell>
        </row>
        <row r="352">
          <cell r="C352">
            <v>39432</v>
          </cell>
          <cell r="D352">
            <v>3.44</v>
          </cell>
        </row>
        <row r="353">
          <cell r="C353">
            <v>39433</v>
          </cell>
          <cell r="D353">
            <v>3.44</v>
          </cell>
        </row>
        <row r="354">
          <cell r="C354">
            <v>39434</v>
          </cell>
          <cell r="D354">
            <v>3.44</v>
          </cell>
        </row>
        <row r="355">
          <cell r="C355">
            <v>39435</v>
          </cell>
          <cell r="D355">
            <v>3.44</v>
          </cell>
        </row>
        <row r="356">
          <cell r="C356">
            <v>39436</v>
          </cell>
          <cell r="D356">
            <v>3.44</v>
          </cell>
        </row>
        <row r="357">
          <cell r="C357">
            <v>39437</v>
          </cell>
          <cell r="D357">
            <v>3.44</v>
          </cell>
        </row>
        <row r="358">
          <cell r="C358">
            <v>39438</v>
          </cell>
          <cell r="D358">
            <v>3.44</v>
          </cell>
        </row>
        <row r="359">
          <cell r="C359">
            <v>39439</v>
          </cell>
          <cell r="D359">
            <v>3.44</v>
          </cell>
        </row>
        <row r="360">
          <cell r="C360">
            <v>39440</v>
          </cell>
          <cell r="D360">
            <v>3.44</v>
          </cell>
        </row>
        <row r="361">
          <cell r="C361">
            <v>39441</v>
          </cell>
          <cell r="D361">
            <v>3.44</v>
          </cell>
        </row>
        <row r="362">
          <cell r="C362">
            <v>39442</v>
          </cell>
          <cell r="D362">
            <v>3.44</v>
          </cell>
        </row>
        <row r="363">
          <cell r="C363">
            <v>39443</v>
          </cell>
          <cell r="D363">
            <v>3.44</v>
          </cell>
        </row>
        <row r="364">
          <cell r="C364">
            <v>39444</v>
          </cell>
          <cell r="D364">
            <v>3.44</v>
          </cell>
        </row>
        <row r="365">
          <cell r="C365">
            <v>39445</v>
          </cell>
          <cell r="D365">
            <v>3.44</v>
          </cell>
        </row>
        <row r="366">
          <cell r="C366">
            <v>39446</v>
          </cell>
          <cell r="D366">
            <v>3.44</v>
          </cell>
        </row>
        <row r="367">
          <cell r="C367">
            <v>39447</v>
          </cell>
          <cell r="D367">
            <v>3.64</v>
          </cell>
        </row>
        <row r="368">
          <cell r="C368">
            <v>39448</v>
          </cell>
          <cell r="D368">
            <v>3.64</v>
          </cell>
        </row>
        <row r="369">
          <cell r="C369">
            <v>39449</v>
          </cell>
          <cell r="D369">
            <v>3.64</v>
          </cell>
        </row>
        <row r="370">
          <cell r="C370">
            <v>39450</v>
          </cell>
          <cell r="D370">
            <v>3.64</v>
          </cell>
        </row>
        <row r="371">
          <cell r="C371">
            <v>39451</v>
          </cell>
          <cell r="D371">
            <v>3.64</v>
          </cell>
        </row>
        <row r="372">
          <cell r="C372">
            <v>39452</v>
          </cell>
          <cell r="D372">
            <v>3.64</v>
          </cell>
        </row>
        <row r="373">
          <cell r="C373">
            <v>39453</v>
          </cell>
          <cell r="D373">
            <v>3.64</v>
          </cell>
        </row>
        <row r="374">
          <cell r="C374">
            <v>39454</v>
          </cell>
          <cell r="D374">
            <v>3.64</v>
          </cell>
        </row>
        <row r="375">
          <cell r="C375">
            <v>39455</v>
          </cell>
          <cell r="D375">
            <v>3.64</v>
          </cell>
        </row>
        <row r="376">
          <cell r="C376">
            <v>39456</v>
          </cell>
          <cell r="D376">
            <v>3.64</v>
          </cell>
        </row>
        <row r="377">
          <cell r="C377">
            <v>39457</v>
          </cell>
          <cell r="D377">
            <v>3.64</v>
          </cell>
        </row>
        <row r="378">
          <cell r="C378">
            <v>39458</v>
          </cell>
          <cell r="D378">
            <v>3.64</v>
          </cell>
        </row>
        <row r="379">
          <cell r="C379">
            <v>39459</v>
          </cell>
          <cell r="D379">
            <v>3.64</v>
          </cell>
        </row>
        <row r="380">
          <cell r="C380">
            <v>39460</v>
          </cell>
          <cell r="D380">
            <v>3.64</v>
          </cell>
        </row>
        <row r="381">
          <cell r="C381">
            <v>39461</v>
          </cell>
          <cell r="D381">
            <v>3.64</v>
          </cell>
        </row>
        <row r="382">
          <cell r="C382">
            <v>39462</v>
          </cell>
          <cell r="D382">
            <v>3.64</v>
          </cell>
        </row>
        <row r="383">
          <cell r="C383">
            <v>39463</v>
          </cell>
          <cell r="D383">
            <v>3.64</v>
          </cell>
        </row>
        <row r="384">
          <cell r="C384">
            <v>39464</v>
          </cell>
          <cell r="D384">
            <v>3.64</v>
          </cell>
        </row>
        <row r="385">
          <cell r="C385">
            <v>39465</v>
          </cell>
          <cell r="D385">
            <v>3.64</v>
          </cell>
        </row>
        <row r="386">
          <cell r="C386">
            <v>39466</v>
          </cell>
          <cell r="D386">
            <v>3.64</v>
          </cell>
        </row>
        <row r="387">
          <cell r="C387">
            <v>39467</v>
          </cell>
          <cell r="D387">
            <v>3.64</v>
          </cell>
        </row>
        <row r="388">
          <cell r="C388">
            <v>39468</v>
          </cell>
          <cell r="D388">
            <v>3.64</v>
          </cell>
        </row>
        <row r="389">
          <cell r="C389">
            <v>39469</v>
          </cell>
          <cell r="D389">
            <v>3.64</v>
          </cell>
        </row>
        <row r="390">
          <cell r="C390">
            <v>39470</v>
          </cell>
          <cell r="D390">
            <v>3.64</v>
          </cell>
        </row>
        <row r="391">
          <cell r="C391">
            <v>39471</v>
          </cell>
          <cell r="D391">
            <v>3.64</v>
          </cell>
        </row>
        <row r="392">
          <cell r="C392">
            <v>39472</v>
          </cell>
          <cell r="D392">
            <v>3.64</v>
          </cell>
        </row>
        <row r="393">
          <cell r="C393">
            <v>39473</v>
          </cell>
          <cell r="D393">
            <v>3.64</v>
          </cell>
        </row>
        <row r="394">
          <cell r="C394">
            <v>39474</v>
          </cell>
          <cell r="D394">
            <v>3.64</v>
          </cell>
        </row>
        <row r="395">
          <cell r="C395">
            <v>39475</v>
          </cell>
          <cell r="D395">
            <v>3.37</v>
          </cell>
        </row>
        <row r="396">
          <cell r="C396">
            <v>39476</v>
          </cell>
          <cell r="D396">
            <v>3.37</v>
          </cell>
        </row>
        <row r="397">
          <cell r="C397">
            <v>39477</v>
          </cell>
          <cell r="D397">
            <v>3.37</v>
          </cell>
        </row>
        <row r="398">
          <cell r="C398">
            <v>39478</v>
          </cell>
          <cell r="D398">
            <v>3.37</v>
          </cell>
        </row>
        <row r="399">
          <cell r="C399">
            <v>39479</v>
          </cell>
          <cell r="D399">
            <v>3.37</v>
          </cell>
        </row>
        <row r="400">
          <cell r="C400">
            <v>39480</v>
          </cell>
          <cell r="D400">
            <v>3.37</v>
          </cell>
        </row>
        <row r="401">
          <cell r="C401">
            <v>39481</v>
          </cell>
          <cell r="D401">
            <v>3.37</v>
          </cell>
        </row>
        <row r="402">
          <cell r="C402">
            <v>39482</v>
          </cell>
          <cell r="D402">
            <v>3.37</v>
          </cell>
        </row>
        <row r="403">
          <cell r="C403">
            <v>39483</v>
          </cell>
          <cell r="D403">
            <v>3.37</v>
          </cell>
        </row>
        <row r="404">
          <cell r="C404">
            <v>39484</v>
          </cell>
          <cell r="D404">
            <v>3.37</v>
          </cell>
        </row>
        <row r="405">
          <cell r="C405">
            <v>39485</v>
          </cell>
          <cell r="D405">
            <v>3.37</v>
          </cell>
        </row>
        <row r="406">
          <cell r="C406">
            <v>39486</v>
          </cell>
          <cell r="D406">
            <v>3.37</v>
          </cell>
        </row>
        <row r="407">
          <cell r="C407">
            <v>39487</v>
          </cell>
          <cell r="D407">
            <v>3.37</v>
          </cell>
        </row>
        <row r="408">
          <cell r="C408">
            <v>39488</v>
          </cell>
          <cell r="D408">
            <v>3.37</v>
          </cell>
        </row>
        <row r="409">
          <cell r="C409">
            <v>39489</v>
          </cell>
          <cell r="D409">
            <v>3.37</v>
          </cell>
        </row>
        <row r="410">
          <cell r="C410">
            <v>39490</v>
          </cell>
          <cell r="D410">
            <v>3.37</v>
          </cell>
        </row>
        <row r="411">
          <cell r="C411">
            <v>39491</v>
          </cell>
          <cell r="D411">
            <v>3.37</v>
          </cell>
        </row>
        <row r="412">
          <cell r="C412">
            <v>39492</v>
          </cell>
          <cell r="D412">
            <v>3.37</v>
          </cell>
        </row>
        <row r="413">
          <cell r="C413">
            <v>39493</v>
          </cell>
          <cell r="D413">
            <v>3.37</v>
          </cell>
        </row>
        <row r="414">
          <cell r="C414">
            <v>39494</v>
          </cell>
          <cell r="D414">
            <v>3.37</v>
          </cell>
        </row>
        <row r="415">
          <cell r="C415">
            <v>39495</v>
          </cell>
          <cell r="D415">
            <v>3.37</v>
          </cell>
        </row>
        <row r="416">
          <cell r="C416">
            <v>39496</v>
          </cell>
          <cell r="D416">
            <v>3.77</v>
          </cell>
        </row>
        <row r="417">
          <cell r="C417">
            <v>39497</v>
          </cell>
          <cell r="D417">
            <v>3.77</v>
          </cell>
        </row>
        <row r="418">
          <cell r="C418">
            <v>39498</v>
          </cell>
          <cell r="D418">
            <v>3.77</v>
          </cell>
        </row>
        <row r="419">
          <cell r="C419">
            <v>39499</v>
          </cell>
          <cell r="D419">
            <v>3.77</v>
          </cell>
        </row>
        <row r="420">
          <cell r="C420">
            <v>39500</v>
          </cell>
          <cell r="D420">
            <v>3.77</v>
          </cell>
        </row>
        <row r="421">
          <cell r="C421">
            <v>39501</v>
          </cell>
          <cell r="D421">
            <v>3.77</v>
          </cell>
        </row>
        <row r="422">
          <cell r="C422">
            <v>39502</v>
          </cell>
          <cell r="D422">
            <v>3.77</v>
          </cell>
        </row>
        <row r="423">
          <cell r="C423">
            <v>39503</v>
          </cell>
          <cell r="D423">
            <v>4.09</v>
          </cell>
        </row>
        <row r="424">
          <cell r="C424">
            <v>39504</v>
          </cell>
          <cell r="D424">
            <v>4.09</v>
          </cell>
        </row>
        <row r="425">
          <cell r="C425">
            <v>39505</v>
          </cell>
          <cell r="D425">
            <v>4.09</v>
          </cell>
        </row>
        <row r="426">
          <cell r="C426">
            <v>39506</v>
          </cell>
          <cell r="D426">
            <v>4.09</v>
          </cell>
        </row>
        <row r="427">
          <cell r="C427">
            <v>39507</v>
          </cell>
          <cell r="D427">
            <v>4.09</v>
          </cell>
        </row>
        <row r="428">
          <cell r="C428">
            <v>39508</v>
          </cell>
          <cell r="D428">
            <v>4.09</v>
          </cell>
        </row>
        <row r="429">
          <cell r="C429">
            <v>39509</v>
          </cell>
          <cell r="D429">
            <v>4.09</v>
          </cell>
        </row>
        <row r="430">
          <cell r="C430">
            <v>39510</v>
          </cell>
          <cell r="D430">
            <v>4.09</v>
          </cell>
        </row>
        <row r="431">
          <cell r="C431">
            <v>39511</v>
          </cell>
          <cell r="D431">
            <v>4.09</v>
          </cell>
        </row>
        <row r="432">
          <cell r="C432">
            <v>39512</v>
          </cell>
          <cell r="D432">
            <v>4.09</v>
          </cell>
        </row>
        <row r="433">
          <cell r="C433">
            <v>39513</v>
          </cell>
          <cell r="D433">
            <v>4.09</v>
          </cell>
        </row>
        <row r="434">
          <cell r="C434">
            <v>39514</v>
          </cell>
          <cell r="D434">
            <v>4.09</v>
          </cell>
        </row>
        <row r="435">
          <cell r="C435">
            <v>39515</v>
          </cell>
          <cell r="D435">
            <v>4.09</v>
          </cell>
        </row>
        <row r="436">
          <cell r="C436">
            <v>39516</v>
          </cell>
          <cell r="D436">
            <v>4.09</v>
          </cell>
        </row>
        <row r="437">
          <cell r="C437">
            <v>39517</v>
          </cell>
          <cell r="D437">
            <v>4.5</v>
          </cell>
        </row>
        <row r="438">
          <cell r="C438">
            <v>39518</v>
          </cell>
          <cell r="D438">
            <v>4.5</v>
          </cell>
        </row>
        <row r="439">
          <cell r="C439">
            <v>39519</v>
          </cell>
          <cell r="D439">
            <v>4.5</v>
          </cell>
        </row>
        <row r="440">
          <cell r="C440">
            <v>39520</v>
          </cell>
          <cell r="D440">
            <v>4.5</v>
          </cell>
        </row>
        <row r="441">
          <cell r="C441">
            <v>39521</v>
          </cell>
          <cell r="D441">
            <v>4.5</v>
          </cell>
        </row>
        <row r="442">
          <cell r="C442">
            <v>39522</v>
          </cell>
          <cell r="D442">
            <v>4.5</v>
          </cell>
        </row>
        <row r="443">
          <cell r="C443">
            <v>39523</v>
          </cell>
          <cell r="D443">
            <v>4.5</v>
          </cell>
        </row>
        <row r="444">
          <cell r="C444">
            <v>39524</v>
          </cell>
          <cell r="D444">
            <v>4.8899999999999997</v>
          </cell>
        </row>
        <row r="445">
          <cell r="C445">
            <v>39525</v>
          </cell>
          <cell r="D445">
            <v>4.8899999999999997</v>
          </cell>
        </row>
        <row r="446">
          <cell r="C446">
            <v>39526</v>
          </cell>
          <cell r="D446">
            <v>4.8899999999999997</v>
          </cell>
        </row>
        <row r="447">
          <cell r="C447">
            <v>39527</v>
          </cell>
          <cell r="D447">
            <v>4.8899999999999997</v>
          </cell>
        </row>
        <row r="448">
          <cell r="C448">
            <v>39528</v>
          </cell>
          <cell r="D448">
            <v>4.8899999999999997</v>
          </cell>
        </row>
        <row r="449">
          <cell r="C449">
            <v>39529</v>
          </cell>
          <cell r="D449">
            <v>4.8899999999999997</v>
          </cell>
        </row>
        <row r="450">
          <cell r="C450">
            <v>39530</v>
          </cell>
          <cell r="D450">
            <v>4.8899999999999997</v>
          </cell>
        </row>
        <row r="451">
          <cell r="C451">
            <v>39531</v>
          </cell>
          <cell r="D451">
            <v>4.8899999999999997</v>
          </cell>
        </row>
        <row r="452">
          <cell r="C452">
            <v>39532</v>
          </cell>
          <cell r="D452">
            <v>4.8899999999999997</v>
          </cell>
        </row>
        <row r="453">
          <cell r="C453">
            <v>39533</v>
          </cell>
          <cell r="D453">
            <v>4.8899999999999997</v>
          </cell>
        </row>
        <row r="454">
          <cell r="C454">
            <v>39534</v>
          </cell>
          <cell r="D454">
            <v>4.8899999999999997</v>
          </cell>
        </row>
        <row r="455">
          <cell r="C455">
            <v>39535</v>
          </cell>
          <cell r="D455">
            <v>4.8899999999999997</v>
          </cell>
        </row>
        <row r="456">
          <cell r="C456">
            <v>39536</v>
          </cell>
          <cell r="D456">
            <v>4.8899999999999997</v>
          </cell>
        </row>
        <row r="457">
          <cell r="C457">
            <v>39537</v>
          </cell>
          <cell r="D457">
            <v>4.8899999999999997</v>
          </cell>
        </row>
        <row r="458">
          <cell r="C458">
            <v>39538</v>
          </cell>
          <cell r="D458">
            <v>4.47</v>
          </cell>
        </row>
        <row r="459">
          <cell r="C459">
            <v>39539</v>
          </cell>
          <cell r="D459">
            <v>4.47</v>
          </cell>
        </row>
        <row r="460">
          <cell r="C460">
            <v>39540</v>
          </cell>
          <cell r="D460">
            <v>4.47</v>
          </cell>
        </row>
        <row r="461">
          <cell r="C461">
            <v>39541</v>
          </cell>
          <cell r="D461">
            <v>4.47</v>
          </cell>
        </row>
        <row r="462">
          <cell r="C462">
            <v>39542</v>
          </cell>
          <cell r="D462">
            <v>4.47</v>
          </cell>
        </row>
        <row r="463">
          <cell r="C463">
            <v>39543</v>
          </cell>
          <cell r="D463">
            <v>4.47</v>
          </cell>
        </row>
        <row r="464">
          <cell r="C464">
            <v>39544</v>
          </cell>
          <cell r="D464">
            <v>4.47</v>
          </cell>
        </row>
        <row r="465">
          <cell r="C465">
            <v>39545</v>
          </cell>
          <cell r="D465">
            <v>4.47</v>
          </cell>
        </row>
        <row r="466">
          <cell r="C466">
            <v>39546</v>
          </cell>
          <cell r="D466">
            <v>4.47</v>
          </cell>
        </row>
        <row r="467">
          <cell r="C467">
            <v>39547</v>
          </cell>
          <cell r="D467">
            <v>4.47</v>
          </cell>
        </row>
        <row r="468">
          <cell r="C468">
            <v>39548</v>
          </cell>
          <cell r="D468">
            <v>4.47</v>
          </cell>
        </row>
        <row r="469">
          <cell r="C469">
            <v>39549</v>
          </cell>
          <cell r="D469">
            <v>4.47</v>
          </cell>
        </row>
        <row r="470">
          <cell r="C470">
            <v>39550</v>
          </cell>
          <cell r="D470">
            <v>4.47</v>
          </cell>
        </row>
        <row r="471">
          <cell r="C471">
            <v>39551</v>
          </cell>
          <cell r="D471">
            <v>4.47</v>
          </cell>
        </row>
        <row r="472">
          <cell r="C472">
            <v>39552</v>
          </cell>
          <cell r="D472">
            <v>5</v>
          </cell>
        </row>
        <row r="473">
          <cell r="C473">
            <v>39553</v>
          </cell>
          <cell r="D473">
            <v>5</v>
          </cell>
        </row>
        <row r="474">
          <cell r="C474">
            <v>39554</v>
          </cell>
          <cell r="D474">
            <v>5</v>
          </cell>
        </row>
        <row r="475">
          <cell r="C475">
            <v>39555</v>
          </cell>
          <cell r="D475">
            <v>5</v>
          </cell>
        </row>
        <row r="476">
          <cell r="C476">
            <v>39556</v>
          </cell>
          <cell r="D476">
            <v>5</v>
          </cell>
        </row>
        <row r="477">
          <cell r="C477">
            <v>39557</v>
          </cell>
          <cell r="D477">
            <v>5</v>
          </cell>
        </row>
        <row r="478">
          <cell r="C478">
            <v>39558</v>
          </cell>
          <cell r="D478">
            <v>5</v>
          </cell>
        </row>
        <row r="479">
          <cell r="C479">
            <v>39559</v>
          </cell>
          <cell r="D479">
            <v>5</v>
          </cell>
        </row>
        <row r="480">
          <cell r="C480">
            <v>39560</v>
          </cell>
          <cell r="D480">
            <v>5</v>
          </cell>
        </row>
        <row r="481">
          <cell r="C481">
            <v>39561</v>
          </cell>
          <cell r="D481">
            <v>5</v>
          </cell>
        </row>
        <row r="482">
          <cell r="C482">
            <v>39562</v>
          </cell>
          <cell r="D482">
            <v>5</v>
          </cell>
        </row>
        <row r="483">
          <cell r="C483">
            <v>39563</v>
          </cell>
          <cell r="D483">
            <v>5</v>
          </cell>
        </row>
        <row r="484">
          <cell r="C484">
            <v>39564</v>
          </cell>
          <cell r="D484">
            <v>5</v>
          </cell>
        </row>
        <row r="485">
          <cell r="C485">
            <v>39565</v>
          </cell>
          <cell r="D485">
            <v>5</v>
          </cell>
        </row>
        <row r="486">
          <cell r="C486">
            <v>39566</v>
          </cell>
          <cell r="D486">
            <v>5</v>
          </cell>
        </row>
        <row r="487">
          <cell r="C487">
            <v>39567</v>
          </cell>
          <cell r="D487">
            <v>5</v>
          </cell>
        </row>
        <row r="488">
          <cell r="C488">
            <v>39568</v>
          </cell>
          <cell r="D488">
            <v>5</v>
          </cell>
        </row>
        <row r="489">
          <cell r="C489">
            <v>39569</v>
          </cell>
          <cell r="D489">
            <v>5</v>
          </cell>
        </row>
        <row r="490">
          <cell r="C490">
            <v>39570</v>
          </cell>
          <cell r="D490">
            <v>5</v>
          </cell>
        </row>
        <row r="491">
          <cell r="C491">
            <v>39571</v>
          </cell>
          <cell r="D491">
            <v>5</v>
          </cell>
        </row>
        <row r="492">
          <cell r="C492">
            <v>39572</v>
          </cell>
          <cell r="D492">
            <v>5</v>
          </cell>
        </row>
        <row r="493">
          <cell r="C493">
            <v>39573</v>
          </cell>
          <cell r="D493">
            <v>5</v>
          </cell>
        </row>
        <row r="494">
          <cell r="C494">
            <v>39574</v>
          </cell>
          <cell r="D494">
            <v>5</v>
          </cell>
        </row>
        <row r="495">
          <cell r="C495">
            <v>39575</v>
          </cell>
          <cell r="D495">
            <v>5</v>
          </cell>
        </row>
        <row r="496">
          <cell r="C496">
            <v>39576</v>
          </cell>
          <cell r="D496">
            <v>5</v>
          </cell>
        </row>
        <row r="497">
          <cell r="C497">
            <v>39577</v>
          </cell>
          <cell r="D497">
            <v>5</v>
          </cell>
        </row>
        <row r="498">
          <cell r="C498">
            <v>39578</v>
          </cell>
          <cell r="D498">
            <v>5</v>
          </cell>
        </row>
        <row r="499">
          <cell r="C499">
            <v>39579</v>
          </cell>
          <cell r="D499">
            <v>5</v>
          </cell>
        </row>
        <row r="500">
          <cell r="C500">
            <v>39580</v>
          </cell>
          <cell r="D500">
            <v>5.3</v>
          </cell>
        </row>
        <row r="501">
          <cell r="C501">
            <v>39581</v>
          </cell>
          <cell r="D501">
            <v>5.3</v>
          </cell>
        </row>
        <row r="502">
          <cell r="C502">
            <v>39582</v>
          </cell>
          <cell r="D502">
            <v>5.3</v>
          </cell>
        </row>
        <row r="503">
          <cell r="C503">
            <v>39583</v>
          </cell>
          <cell r="D503">
            <v>5.3</v>
          </cell>
        </row>
        <row r="504">
          <cell r="C504">
            <v>39584</v>
          </cell>
          <cell r="D504">
            <v>5.3</v>
          </cell>
        </row>
        <row r="505">
          <cell r="C505">
            <v>39585</v>
          </cell>
          <cell r="D505">
            <v>5.3</v>
          </cell>
        </row>
        <row r="506">
          <cell r="C506">
            <v>39586</v>
          </cell>
          <cell r="D506">
            <v>5.3</v>
          </cell>
        </row>
        <row r="507">
          <cell r="C507">
            <v>39587</v>
          </cell>
          <cell r="D507">
            <v>5.78</v>
          </cell>
        </row>
        <row r="508">
          <cell r="C508">
            <v>39588</v>
          </cell>
          <cell r="D508">
            <v>5.78</v>
          </cell>
        </row>
        <row r="509">
          <cell r="C509">
            <v>39589</v>
          </cell>
          <cell r="D509">
            <v>5.78</v>
          </cell>
        </row>
        <row r="510">
          <cell r="C510">
            <v>39590</v>
          </cell>
          <cell r="D510">
            <v>5.78</v>
          </cell>
        </row>
        <row r="511">
          <cell r="C511">
            <v>39591</v>
          </cell>
          <cell r="D511">
            <v>5.78</v>
          </cell>
        </row>
        <row r="512">
          <cell r="C512">
            <v>39592</v>
          </cell>
          <cell r="D512">
            <v>5.78</v>
          </cell>
        </row>
        <row r="513">
          <cell r="C513">
            <v>39593</v>
          </cell>
          <cell r="D513">
            <v>5.78</v>
          </cell>
        </row>
        <row r="514">
          <cell r="C514">
            <v>39594</v>
          </cell>
          <cell r="D514">
            <v>5.78</v>
          </cell>
        </row>
        <row r="515">
          <cell r="C515">
            <v>39595</v>
          </cell>
          <cell r="D515">
            <v>5.78</v>
          </cell>
        </row>
        <row r="516">
          <cell r="C516">
            <v>39596</v>
          </cell>
          <cell r="D516">
            <v>5.78</v>
          </cell>
        </row>
        <row r="517">
          <cell r="C517">
            <v>39597</v>
          </cell>
          <cell r="D517">
            <v>5.78</v>
          </cell>
        </row>
        <row r="518">
          <cell r="C518">
            <v>39598</v>
          </cell>
          <cell r="D518">
            <v>5.78</v>
          </cell>
        </row>
        <row r="519">
          <cell r="C519">
            <v>39599</v>
          </cell>
          <cell r="D519">
            <v>5.78</v>
          </cell>
        </row>
        <row r="520">
          <cell r="C520">
            <v>39600</v>
          </cell>
          <cell r="D520">
            <v>5.78</v>
          </cell>
        </row>
        <row r="521">
          <cell r="C521">
            <v>39601</v>
          </cell>
          <cell r="D521">
            <v>6.14</v>
          </cell>
        </row>
        <row r="522">
          <cell r="C522">
            <v>39602</v>
          </cell>
          <cell r="D522">
            <v>6.14</v>
          </cell>
        </row>
        <row r="523">
          <cell r="C523">
            <v>39603</v>
          </cell>
          <cell r="D523">
            <v>6.14</v>
          </cell>
        </row>
        <row r="524">
          <cell r="C524">
            <v>39604</v>
          </cell>
          <cell r="D524">
            <v>6.14</v>
          </cell>
        </row>
        <row r="525">
          <cell r="C525">
            <v>39605</v>
          </cell>
          <cell r="D525">
            <v>6.14</v>
          </cell>
        </row>
        <row r="526">
          <cell r="C526">
            <v>39606</v>
          </cell>
          <cell r="D526">
            <v>6.14</v>
          </cell>
        </row>
        <row r="527">
          <cell r="C527">
            <v>39607</v>
          </cell>
          <cell r="D527">
            <v>6.14</v>
          </cell>
        </row>
        <row r="528">
          <cell r="C528">
            <v>39608</v>
          </cell>
          <cell r="D528">
            <v>5.78</v>
          </cell>
        </row>
        <row r="529">
          <cell r="C529">
            <v>39609</v>
          </cell>
          <cell r="D529">
            <v>5.78</v>
          </cell>
        </row>
        <row r="530">
          <cell r="C530">
            <v>39610</v>
          </cell>
          <cell r="D530">
            <v>5.78</v>
          </cell>
        </row>
        <row r="531">
          <cell r="C531">
            <v>39611</v>
          </cell>
          <cell r="D531">
            <v>5.78</v>
          </cell>
        </row>
        <row r="532">
          <cell r="C532">
            <v>39612</v>
          </cell>
          <cell r="D532">
            <v>5.78</v>
          </cell>
        </row>
        <row r="533">
          <cell r="C533">
            <v>39613</v>
          </cell>
          <cell r="D533">
            <v>5.78</v>
          </cell>
        </row>
        <row r="534">
          <cell r="C534">
            <v>39614</v>
          </cell>
          <cell r="D534">
            <v>5.78</v>
          </cell>
        </row>
        <row r="535">
          <cell r="C535">
            <v>39615</v>
          </cell>
          <cell r="D535">
            <v>6.22</v>
          </cell>
        </row>
        <row r="536">
          <cell r="C536">
            <v>39616</v>
          </cell>
          <cell r="D536">
            <v>6.22</v>
          </cell>
        </row>
        <row r="537">
          <cell r="C537">
            <v>39617</v>
          </cell>
          <cell r="D537">
            <v>6.22</v>
          </cell>
        </row>
        <row r="538">
          <cell r="C538">
            <v>39618</v>
          </cell>
          <cell r="D538">
            <v>6.22</v>
          </cell>
        </row>
        <row r="539">
          <cell r="C539">
            <v>39619</v>
          </cell>
          <cell r="D539">
            <v>6.22</v>
          </cell>
        </row>
        <row r="540">
          <cell r="C540">
            <v>39620</v>
          </cell>
          <cell r="D540">
            <v>6.22</v>
          </cell>
        </row>
        <row r="541">
          <cell r="C541">
            <v>39621</v>
          </cell>
          <cell r="D541">
            <v>6.22</v>
          </cell>
        </row>
        <row r="542">
          <cell r="C542">
            <v>39622</v>
          </cell>
          <cell r="D542">
            <v>6.22</v>
          </cell>
        </row>
        <row r="543">
          <cell r="C543">
            <v>39623</v>
          </cell>
          <cell r="D543">
            <v>6.22</v>
          </cell>
        </row>
        <row r="544">
          <cell r="C544">
            <v>39624</v>
          </cell>
          <cell r="D544">
            <v>6.22</v>
          </cell>
        </row>
        <row r="545">
          <cell r="C545">
            <v>39625</v>
          </cell>
          <cell r="D545">
            <v>6.22</v>
          </cell>
        </row>
        <row r="546">
          <cell r="C546">
            <v>39626</v>
          </cell>
          <cell r="D546">
            <v>6.22</v>
          </cell>
        </row>
        <row r="547">
          <cell r="C547">
            <v>39627</v>
          </cell>
          <cell r="D547">
            <v>6.22</v>
          </cell>
        </row>
        <row r="548">
          <cell r="C548">
            <v>39628</v>
          </cell>
          <cell r="D548">
            <v>6.22</v>
          </cell>
        </row>
        <row r="549">
          <cell r="C549">
            <v>39629</v>
          </cell>
          <cell r="D549">
            <v>6.22</v>
          </cell>
        </row>
        <row r="550">
          <cell r="C550">
            <v>39630</v>
          </cell>
          <cell r="D550">
            <v>6.22</v>
          </cell>
        </row>
        <row r="551">
          <cell r="C551">
            <v>39631</v>
          </cell>
          <cell r="D551">
            <v>6.22</v>
          </cell>
        </row>
        <row r="552">
          <cell r="C552">
            <v>39632</v>
          </cell>
          <cell r="D552">
            <v>6.22</v>
          </cell>
        </row>
        <row r="553">
          <cell r="C553">
            <v>39633</v>
          </cell>
          <cell r="D553">
            <v>6.22</v>
          </cell>
        </row>
        <row r="554">
          <cell r="C554">
            <v>39634</v>
          </cell>
          <cell r="D554">
            <v>6.22</v>
          </cell>
        </row>
        <row r="555">
          <cell r="C555">
            <v>39635</v>
          </cell>
          <cell r="D555">
            <v>6.22</v>
          </cell>
        </row>
        <row r="556">
          <cell r="C556">
            <v>39636</v>
          </cell>
          <cell r="D556">
            <v>6.22</v>
          </cell>
        </row>
        <row r="557">
          <cell r="C557">
            <v>39637</v>
          </cell>
          <cell r="D557">
            <v>6.22</v>
          </cell>
        </row>
        <row r="558">
          <cell r="C558">
            <v>39638</v>
          </cell>
          <cell r="D558">
            <v>6.22</v>
          </cell>
        </row>
        <row r="559">
          <cell r="C559">
            <v>39639</v>
          </cell>
          <cell r="D559">
            <v>6.22</v>
          </cell>
        </row>
        <row r="560">
          <cell r="C560">
            <v>39640</v>
          </cell>
          <cell r="D560">
            <v>6.22</v>
          </cell>
        </row>
        <row r="561">
          <cell r="C561">
            <v>39641</v>
          </cell>
          <cell r="D561">
            <v>6.22</v>
          </cell>
        </row>
        <row r="562">
          <cell r="C562">
            <v>39642</v>
          </cell>
          <cell r="D562">
            <v>6.22</v>
          </cell>
        </row>
        <row r="563">
          <cell r="C563">
            <v>39643</v>
          </cell>
          <cell r="D563">
            <v>6.22</v>
          </cell>
        </row>
        <row r="564">
          <cell r="C564">
            <v>39644</v>
          </cell>
          <cell r="D564">
            <v>6.22</v>
          </cell>
        </row>
        <row r="565">
          <cell r="C565">
            <v>39645</v>
          </cell>
          <cell r="D565">
            <v>6.22</v>
          </cell>
        </row>
        <row r="566">
          <cell r="C566">
            <v>39646</v>
          </cell>
          <cell r="D566">
            <v>6.22</v>
          </cell>
        </row>
        <row r="567">
          <cell r="C567">
            <v>39647</v>
          </cell>
          <cell r="D567">
            <v>6.22</v>
          </cell>
        </row>
        <row r="568">
          <cell r="C568">
            <v>39648</v>
          </cell>
          <cell r="D568">
            <v>6.22</v>
          </cell>
        </row>
        <row r="569">
          <cell r="C569">
            <v>39649</v>
          </cell>
          <cell r="D569">
            <v>6.22</v>
          </cell>
        </row>
        <row r="570">
          <cell r="C570">
            <v>39650</v>
          </cell>
          <cell r="D570">
            <v>6.22</v>
          </cell>
        </row>
        <row r="571">
          <cell r="C571">
            <v>39651</v>
          </cell>
          <cell r="D571">
            <v>6.22</v>
          </cell>
        </row>
        <row r="572">
          <cell r="C572">
            <v>39652</v>
          </cell>
          <cell r="D572">
            <v>6.22</v>
          </cell>
        </row>
        <row r="573">
          <cell r="C573">
            <v>39653</v>
          </cell>
          <cell r="D573">
            <v>6.22</v>
          </cell>
        </row>
        <row r="574">
          <cell r="C574">
            <v>39654</v>
          </cell>
          <cell r="D574">
            <v>6.22</v>
          </cell>
        </row>
        <row r="575">
          <cell r="C575">
            <v>39655</v>
          </cell>
          <cell r="D575">
            <v>6.22</v>
          </cell>
        </row>
        <row r="576">
          <cell r="C576">
            <v>39656</v>
          </cell>
          <cell r="D576">
            <v>6.22</v>
          </cell>
        </row>
        <row r="577">
          <cell r="C577">
            <v>39657</v>
          </cell>
          <cell r="D577">
            <v>5.7</v>
          </cell>
        </row>
        <row r="578">
          <cell r="C578">
            <v>39658</v>
          </cell>
          <cell r="D578">
            <v>5.7</v>
          </cell>
        </row>
        <row r="579">
          <cell r="C579">
            <v>39659</v>
          </cell>
          <cell r="D579">
            <v>5.7</v>
          </cell>
        </row>
        <row r="580">
          <cell r="C580">
            <v>39660</v>
          </cell>
          <cell r="D580">
            <v>5.7</v>
          </cell>
        </row>
        <row r="581">
          <cell r="C581">
            <v>39661</v>
          </cell>
          <cell r="D581">
            <v>5.7</v>
          </cell>
        </row>
        <row r="582">
          <cell r="C582">
            <v>39662</v>
          </cell>
          <cell r="D582">
            <v>5.7</v>
          </cell>
        </row>
        <row r="583">
          <cell r="C583">
            <v>39663</v>
          </cell>
          <cell r="D583">
            <v>5.7</v>
          </cell>
        </row>
        <row r="584">
          <cell r="C584">
            <v>39664</v>
          </cell>
          <cell r="D584">
            <v>5.7</v>
          </cell>
        </row>
        <row r="585">
          <cell r="C585">
            <v>39665</v>
          </cell>
          <cell r="D585">
            <v>5.7</v>
          </cell>
        </row>
        <row r="586">
          <cell r="C586">
            <v>39666</v>
          </cell>
          <cell r="D586">
            <v>5.7</v>
          </cell>
        </row>
        <row r="587">
          <cell r="C587">
            <v>39667</v>
          </cell>
          <cell r="D587">
            <v>5.7</v>
          </cell>
        </row>
        <row r="588">
          <cell r="C588">
            <v>39668</v>
          </cell>
          <cell r="D588">
            <v>5.7</v>
          </cell>
        </row>
        <row r="589">
          <cell r="C589">
            <v>39669</v>
          </cell>
          <cell r="D589">
            <v>5.7</v>
          </cell>
        </row>
        <row r="590">
          <cell r="C590">
            <v>39670</v>
          </cell>
          <cell r="D590">
            <v>5.07</v>
          </cell>
        </row>
        <row r="591">
          <cell r="C591">
            <v>39671</v>
          </cell>
          <cell r="D591">
            <v>5.07</v>
          </cell>
        </row>
        <row r="592">
          <cell r="C592">
            <v>39672</v>
          </cell>
          <cell r="D592">
            <v>5.07</v>
          </cell>
        </row>
        <row r="593">
          <cell r="C593">
            <v>39673</v>
          </cell>
          <cell r="D593">
            <v>5.07</v>
          </cell>
        </row>
        <row r="594">
          <cell r="C594">
            <v>39674</v>
          </cell>
          <cell r="D594">
            <v>5.07</v>
          </cell>
        </row>
        <row r="595">
          <cell r="C595">
            <v>39675</v>
          </cell>
          <cell r="D595">
            <v>5.07</v>
          </cell>
        </row>
        <row r="596">
          <cell r="C596">
            <v>39676</v>
          </cell>
          <cell r="D596">
            <v>5.07</v>
          </cell>
        </row>
        <row r="597">
          <cell r="C597">
            <v>39677</v>
          </cell>
          <cell r="D597">
            <v>5.07</v>
          </cell>
        </row>
        <row r="598">
          <cell r="C598">
            <v>39678</v>
          </cell>
          <cell r="D598">
            <v>4.72</v>
          </cell>
        </row>
        <row r="599">
          <cell r="C599">
            <v>39679</v>
          </cell>
          <cell r="D599">
            <v>4.72</v>
          </cell>
        </row>
        <row r="600">
          <cell r="C600">
            <v>39680</v>
          </cell>
          <cell r="D600">
            <v>4.72</v>
          </cell>
        </row>
        <row r="601">
          <cell r="C601">
            <v>39681</v>
          </cell>
          <cell r="D601">
            <v>4.72</v>
          </cell>
        </row>
        <row r="602">
          <cell r="C602">
            <v>39682</v>
          </cell>
          <cell r="D602">
            <v>4.72</v>
          </cell>
        </row>
        <row r="603">
          <cell r="C603">
            <v>39683</v>
          </cell>
          <cell r="D603">
            <v>4.72</v>
          </cell>
        </row>
        <row r="604">
          <cell r="C604">
            <v>39684</v>
          </cell>
          <cell r="D604">
            <v>4.72</v>
          </cell>
        </row>
        <row r="605">
          <cell r="C605">
            <v>39685</v>
          </cell>
          <cell r="D605">
            <v>4.72</v>
          </cell>
        </row>
        <row r="606">
          <cell r="C606">
            <v>39686</v>
          </cell>
          <cell r="D606">
            <v>4.72</v>
          </cell>
        </row>
        <row r="607">
          <cell r="C607">
            <v>39687</v>
          </cell>
          <cell r="D607">
            <v>4.72</v>
          </cell>
        </row>
        <row r="608">
          <cell r="C608">
            <v>39688</v>
          </cell>
          <cell r="D608">
            <v>4.72</v>
          </cell>
        </row>
        <row r="609">
          <cell r="C609">
            <v>39689</v>
          </cell>
          <cell r="D609">
            <v>4.72</v>
          </cell>
        </row>
        <row r="610">
          <cell r="C610">
            <v>39690</v>
          </cell>
          <cell r="D610">
            <v>4.72</v>
          </cell>
        </row>
        <row r="611">
          <cell r="C611">
            <v>39691</v>
          </cell>
          <cell r="D611">
            <v>4.72</v>
          </cell>
        </row>
        <row r="612">
          <cell r="C612">
            <v>39692</v>
          </cell>
          <cell r="D612">
            <v>4.72</v>
          </cell>
        </row>
        <row r="613">
          <cell r="C613">
            <v>39693</v>
          </cell>
          <cell r="D613">
            <v>4.72</v>
          </cell>
        </row>
        <row r="614">
          <cell r="C614">
            <v>39694</v>
          </cell>
          <cell r="D614">
            <v>4.72</v>
          </cell>
        </row>
        <row r="615">
          <cell r="C615">
            <v>39695</v>
          </cell>
          <cell r="D615">
            <v>4.72</v>
          </cell>
        </row>
        <row r="616">
          <cell r="C616">
            <v>39696</v>
          </cell>
          <cell r="D616">
            <v>4.72</v>
          </cell>
        </row>
        <row r="617">
          <cell r="C617">
            <v>39697</v>
          </cell>
          <cell r="D617">
            <v>4.72</v>
          </cell>
        </row>
        <row r="618">
          <cell r="C618">
            <v>39698</v>
          </cell>
          <cell r="D618">
            <v>4.72</v>
          </cell>
        </row>
        <row r="619">
          <cell r="C619">
            <v>39699</v>
          </cell>
          <cell r="D619">
            <v>4.72</v>
          </cell>
        </row>
        <row r="620">
          <cell r="C620">
            <v>39700</v>
          </cell>
          <cell r="D620">
            <v>4.72</v>
          </cell>
        </row>
        <row r="621">
          <cell r="C621">
            <v>39701</v>
          </cell>
          <cell r="D621">
            <v>4.72</v>
          </cell>
        </row>
        <row r="622">
          <cell r="C622">
            <v>39702</v>
          </cell>
          <cell r="D622">
            <v>4.72</v>
          </cell>
        </row>
        <row r="623">
          <cell r="C623">
            <v>39703</v>
          </cell>
          <cell r="D623">
            <v>4.72</v>
          </cell>
        </row>
        <row r="624">
          <cell r="C624">
            <v>39704</v>
          </cell>
          <cell r="D624">
            <v>4.72</v>
          </cell>
        </row>
        <row r="625">
          <cell r="C625">
            <v>39705</v>
          </cell>
          <cell r="D625">
            <v>4.72</v>
          </cell>
        </row>
        <row r="626">
          <cell r="C626">
            <v>39706</v>
          </cell>
          <cell r="D626">
            <v>4.72</v>
          </cell>
        </row>
        <row r="627">
          <cell r="C627">
            <v>39707</v>
          </cell>
          <cell r="D627">
            <v>4.72</v>
          </cell>
        </row>
        <row r="628">
          <cell r="C628">
            <v>39708</v>
          </cell>
          <cell r="D628">
            <v>4.72</v>
          </cell>
        </row>
        <row r="629">
          <cell r="C629">
            <v>39709</v>
          </cell>
          <cell r="D629">
            <v>4.72</v>
          </cell>
        </row>
        <row r="630">
          <cell r="C630">
            <v>39710</v>
          </cell>
          <cell r="D630">
            <v>4.72</v>
          </cell>
        </row>
        <row r="631">
          <cell r="C631">
            <v>39711</v>
          </cell>
          <cell r="D631">
            <v>4.72</v>
          </cell>
        </row>
        <row r="632">
          <cell r="C632">
            <v>39712</v>
          </cell>
          <cell r="D632">
            <v>4.72</v>
          </cell>
        </row>
        <row r="633">
          <cell r="C633">
            <v>39713</v>
          </cell>
          <cell r="D633">
            <v>4.4400000000000004</v>
          </cell>
        </row>
        <row r="634">
          <cell r="C634">
            <v>39714</v>
          </cell>
          <cell r="D634">
            <v>4.4400000000000004</v>
          </cell>
        </row>
        <row r="635">
          <cell r="C635">
            <v>39715</v>
          </cell>
          <cell r="D635">
            <v>4.4400000000000004</v>
          </cell>
        </row>
        <row r="636">
          <cell r="C636">
            <v>39716</v>
          </cell>
          <cell r="D636">
            <v>4.4400000000000004</v>
          </cell>
        </row>
        <row r="637">
          <cell r="C637">
            <v>39717</v>
          </cell>
          <cell r="D637">
            <v>4.4400000000000004</v>
          </cell>
        </row>
        <row r="638">
          <cell r="C638">
            <v>39718</v>
          </cell>
          <cell r="D638">
            <v>4.4400000000000004</v>
          </cell>
        </row>
        <row r="639">
          <cell r="C639">
            <v>39719</v>
          </cell>
          <cell r="D639">
            <v>4.4400000000000004</v>
          </cell>
        </row>
        <row r="640">
          <cell r="C640">
            <v>39720</v>
          </cell>
          <cell r="D640">
            <v>4.4400000000000004</v>
          </cell>
        </row>
        <row r="641">
          <cell r="C641">
            <v>39721</v>
          </cell>
          <cell r="D641">
            <v>4.4400000000000004</v>
          </cell>
        </row>
        <row r="642">
          <cell r="C642">
            <v>39722</v>
          </cell>
          <cell r="D642">
            <v>4.4400000000000004</v>
          </cell>
        </row>
        <row r="643">
          <cell r="C643">
            <v>39723</v>
          </cell>
          <cell r="D643">
            <v>4.4400000000000004</v>
          </cell>
        </row>
        <row r="644">
          <cell r="C644">
            <v>39724</v>
          </cell>
          <cell r="D644">
            <v>4.4400000000000004</v>
          </cell>
        </row>
        <row r="645">
          <cell r="C645">
            <v>39725</v>
          </cell>
          <cell r="D645">
            <v>4.4400000000000004</v>
          </cell>
        </row>
        <row r="646">
          <cell r="C646">
            <v>39726</v>
          </cell>
          <cell r="D646">
            <v>4.4400000000000004</v>
          </cell>
        </row>
        <row r="647">
          <cell r="C647">
            <v>39727</v>
          </cell>
          <cell r="D647">
            <v>4.2</v>
          </cell>
        </row>
        <row r="648">
          <cell r="C648">
            <v>39728</v>
          </cell>
          <cell r="D648">
            <v>4.2</v>
          </cell>
        </row>
        <row r="649">
          <cell r="C649">
            <v>39729</v>
          </cell>
          <cell r="D649">
            <v>4.2</v>
          </cell>
        </row>
        <row r="650">
          <cell r="C650">
            <v>39730</v>
          </cell>
          <cell r="D650">
            <v>4.2</v>
          </cell>
        </row>
        <row r="651">
          <cell r="C651">
            <v>39731</v>
          </cell>
          <cell r="D651">
            <v>4.2</v>
          </cell>
        </row>
        <row r="652">
          <cell r="C652">
            <v>39732</v>
          </cell>
          <cell r="D652">
            <v>4.2</v>
          </cell>
        </row>
        <row r="653">
          <cell r="C653">
            <v>39733</v>
          </cell>
          <cell r="D653">
            <v>4.2</v>
          </cell>
        </row>
        <row r="654">
          <cell r="C654">
            <v>39734</v>
          </cell>
          <cell r="D654">
            <v>3.5</v>
          </cell>
        </row>
        <row r="655">
          <cell r="C655">
            <v>39735</v>
          </cell>
          <cell r="D655">
            <v>3.5</v>
          </cell>
        </row>
        <row r="656">
          <cell r="C656">
            <v>39736</v>
          </cell>
          <cell r="D656">
            <v>3.5</v>
          </cell>
        </row>
        <row r="657">
          <cell r="C657">
            <v>39737</v>
          </cell>
          <cell r="D657">
            <v>3.5</v>
          </cell>
        </row>
        <row r="658">
          <cell r="C658">
            <v>39738</v>
          </cell>
          <cell r="D658">
            <v>3.5</v>
          </cell>
        </row>
        <row r="659">
          <cell r="C659">
            <v>39739</v>
          </cell>
          <cell r="D659">
            <v>3.5</v>
          </cell>
        </row>
        <row r="660">
          <cell r="C660">
            <v>39740</v>
          </cell>
          <cell r="D660">
            <v>3.5</v>
          </cell>
        </row>
        <row r="661">
          <cell r="C661">
            <v>39741</v>
          </cell>
          <cell r="D661">
            <v>2.99</v>
          </cell>
        </row>
        <row r="662">
          <cell r="C662">
            <v>39742</v>
          </cell>
          <cell r="D662">
            <v>2.99</v>
          </cell>
        </row>
        <row r="663">
          <cell r="C663">
            <v>39743</v>
          </cell>
          <cell r="D663">
            <v>2.99</v>
          </cell>
        </row>
        <row r="664">
          <cell r="C664">
            <v>39744</v>
          </cell>
          <cell r="D664">
            <v>2.99</v>
          </cell>
        </row>
        <row r="665">
          <cell r="C665">
            <v>39745</v>
          </cell>
          <cell r="D665">
            <v>2.99</v>
          </cell>
        </row>
        <row r="666">
          <cell r="C666">
            <v>39746</v>
          </cell>
          <cell r="D666">
            <v>2.99</v>
          </cell>
        </row>
        <row r="667">
          <cell r="C667">
            <v>39747</v>
          </cell>
          <cell r="D667">
            <v>2.99</v>
          </cell>
        </row>
        <row r="668">
          <cell r="C668">
            <v>39748</v>
          </cell>
          <cell r="D668">
            <v>2.79</v>
          </cell>
        </row>
        <row r="669">
          <cell r="C669">
            <v>39749</v>
          </cell>
          <cell r="D669">
            <v>2.79</v>
          </cell>
        </row>
        <row r="670">
          <cell r="C670">
            <v>39750</v>
          </cell>
          <cell r="D670">
            <v>2.79</v>
          </cell>
        </row>
        <row r="671">
          <cell r="C671">
            <v>39751</v>
          </cell>
          <cell r="D671">
            <v>2.79</v>
          </cell>
        </row>
        <row r="672">
          <cell r="C672">
            <v>39752</v>
          </cell>
          <cell r="D672">
            <v>2.79</v>
          </cell>
        </row>
        <row r="673">
          <cell r="C673">
            <v>39753</v>
          </cell>
          <cell r="D673">
            <v>2.79</v>
          </cell>
        </row>
        <row r="674">
          <cell r="C674">
            <v>39754</v>
          </cell>
          <cell r="D674">
            <v>2.79</v>
          </cell>
        </row>
        <row r="675">
          <cell r="C675">
            <v>39755</v>
          </cell>
          <cell r="D675">
            <v>2.4900000000000002</v>
          </cell>
        </row>
        <row r="676">
          <cell r="C676">
            <v>39756</v>
          </cell>
          <cell r="D676">
            <v>2.4900000000000002</v>
          </cell>
        </row>
        <row r="677">
          <cell r="C677">
            <v>39757</v>
          </cell>
          <cell r="D677">
            <v>2.4900000000000002</v>
          </cell>
        </row>
        <row r="678">
          <cell r="C678">
            <v>39758</v>
          </cell>
          <cell r="D678">
            <v>2.4900000000000002</v>
          </cell>
        </row>
        <row r="679">
          <cell r="C679">
            <v>39759</v>
          </cell>
          <cell r="D679">
            <v>2.4900000000000002</v>
          </cell>
        </row>
        <row r="680">
          <cell r="C680">
            <v>39760</v>
          </cell>
          <cell r="D680">
            <v>2.4900000000000002</v>
          </cell>
        </row>
        <row r="681">
          <cell r="C681">
            <v>39761</v>
          </cell>
          <cell r="D681">
            <v>2.4900000000000002</v>
          </cell>
        </row>
        <row r="682">
          <cell r="C682">
            <v>39762</v>
          </cell>
          <cell r="D682">
            <v>2.4900000000000002</v>
          </cell>
        </row>
        <row r="683">
          <cell r="C683">
            <v>39763</v>
          </cell>
          <cell r="D683">
            <v>2.4900000000000002</v>
          </cell>
        </row>
        <row r="684">
          <cell r="C684">
            <v>39764</v>
          </cell>
          <cell r="D684">
            <v>2.4900000000000002</v>
          </cell>
        </row>
        <row r="685">
          <cell r="C685">
            <v>39765</v>
          </cell>
          <cell r="D685">
            <v>2.4900000000000002</v>
          </cell>
        </row>
        <row r="686">
          <cell r="C686">
            <v>39766</v>
          </cell>
          <cell r="D686">
            <v>2.4900000000000002</v>
          </cell>
        </row>
        <row r="687">
          <cell r="C687">
            <v>39767</v>
          </cell>
          <cell r="D687">
            <v>2.4900000000000002</v>
          </cell>
        </row>
        <row r="688">
          <cell r="C688">
            <v>39768</v>
          </cell>
          <cell r="D688">
            <v>2.4900000000000002</v>
          </cell>
        </row>
        <row r="689">
          <cell r="C689">
            <v>39769</v>
          </cell>
          <cell r="D689">
            <v>2.4900000000000002</v>
          </cell>
        </row>
        <row r="690">
          <cell r="C690">
            <v>39770</v>
          </cell>
          <cell r="D690">
            <v>2.4900000000000002</v>
          </cell>
        </row>
        <row r="691">
          <cell r="C691">
            <v>39771</v>
          </cell>
          <cell r="D691">
            <v>2.4900000000000002</v>
          </cell>
        </row>
        <row r="692">
          <cell r="C692">
            <v>39772</v>
          </cell>
          <cell r="D692">
            <v>2.4900000000000002</v>
          </cell>
        </row>
        <row r="693">
          <cell r="C693">
            <v>39773</v>
          </cell>
          <cell r="D693">
            <v>2.4900000000000002</v>
          </cell>
        </row>
        <row r="694">
          <cell r="C694">
            <v>39774</v>
          </cell>
          <cell r="D694">
            <v>2.4900000000000002</v>
          </cell>
        </row>
        <row r="695">
          <cell r="C695">
            <v>39775</v>
          </cell>
          <cell r="D695">
            <v>2.4900000000000002</v>
          </cell>
        </row>
        <row r="696">
          <cell r="C696">
            <v>39776</v>
          </cell>
          <cell r="D696">
            <v>2.09</v>
          </cell>
        </row>
        <row r="697">
          <cell r="C697">
            <v>39777</v>
          </cell>
          <cell r="D697">
            <v>2.09</v>
          </cell>
        </row>
        <row r="698">
          <cell r="C698">
            <v>39778</v>
          </cell>
          <cell r="D698">
            <v>2.09</v>
          </cell>
        </row>
        <row r="699">
          <cell r="C699">
            <v>39779</v>
          </cell>
          <cell r="D699">
            <v>2.09</v>
          </cell>
        </row>
        <row r="700">
          <cell r="C700">
            <v>39780</v>
          </cell>
          <cell r="D700">
            <v>2.09</v>
          </cell>
        </row>
        <row r="701">
          <cell r="C701">
            <v>39781</v>
          </cell>
          <cell r="D701">
            <v>2.09</v>
          </cell>
        </row>
        <row r="702">
          <cell r="C702">
            <v>39782</v>
          </cell>
          <cell r="D702">
            <v>2.09</v>
          </cell>
        </row>
        <row r="703">
          <cell r="C703">
            <v>39783</v>
          </cell>
          <cell r="D703">
            <v>2.09</v>
          </cell>
        </row>
        <row r="704">
          <cell r="C704">
            <v>39784</v>
          </cell>
          <cell r="D704">
            <v>2.09</v>
          </cell>
        </row>
        <row r="705">
          <cell r="C705">
            <v>39785</v>
          </cell>
          <cell r="D705">
            <v>2.09</v>
          </cell>
        </row>
        <row r="706">
          <cell r="C706">
            <v>39786</v>
          </cell>
          <cell r="D706">
            <v>2.09</v>
          </cell>
        </row>
        <row r="707">
          <cell r="C707">
            <v>39787</v>
          </cell>
          <cell r="D707">
            <v>2.09</v>
          </cell>
        </row>
        <row r="708">
          <cell r="C708">
            <v>39788</v>
          </cell>
          <cell r="D708">
            <v>2.09</v>
          </cell>
        </row>
        <row r="709">
          <cell r="C709">
            <v>39789</v>
          </cell>
          <cell r="D709">
            <v>2.09</v>
          </cell>
        </row>
        <row r="710">
          <cell r="C710">
            <v>39790</v>
          </cell>
          <cell r="D710">
            <v>1.71</v>
          </cell>
        </row>
        <row r="711">
          <cell r="C711">
            <v>39791</v>
          </cell>
          <cell r="D711">
            <v>1.71</v>
          </cell>
        </row>
        <row r="712">
          <cell r="C712">
            <v>39792</v>
          </cell>
          <cell r="D712">
            <v>1.71</v>
          </cell>
        </row>
        <row r="713">
          <cell r="C713">
            <v>39793</v>
          </cell>
          <cell r="D713">
            <v>1.71</v>
          </cell>
        </row>
        <row r="714">
          <cell r="C714">
            <v>39794</v>
          </cell>
          <cell r="D714">
            <v>1.71</v>
          </cell>
        </row>
        <row r="715">
          <cell r="C715">
            <v>39795</v>
          </cell>
          <cell r="D715">
            <v>1.71</v>
          </cell>
        </row>
        <row r="716">
          <cell r="C716">
            <v>39796</v>
          </cell>
          <cell r="D716">
            <v>1.71</v>
          </cell>
        </row>
        <row r="717">
          <cell r="C717">
            <v>39797</v>
          </cell>
          <cell r="D717">
            <v>1.32</v>
          </cell>
        </row>
        <row r="718">
          <cell r="C718">
            <v>39798</v>
          </cell>
          <cell r="D718">
            <v>1.32</v>
          </cell>
        </row>
        <row r="719">
          <cell r="C719">
            <v>39799</v>
          </cell>
          <cell r="D719">
            <v>1.32</v>
          </cell>
        </row>
        <row r="720">
          <cell r="C720">
            <v>39800</v>
          </cell>
          <cell r="D720">
            <v>1.32</v>
          </cell>
        </row>
        <row r="721">
          <cell r="C721">
            <v>39801</v>
          </cell>
          <cell r="D721">
            <v>1.32</v>
          </cell>
        </row>
        <row r="722">
          <cell r="C722">
            <v>39802</v>
          </cell>
          <cell r="D722">
            <v>1.32</v>
          </cell>
        </row>
        <row r="723">
          <cell r="C723">
            <v>39803</v>
          </cell>
          <cell r="D723">
            <v>1.32</v>
          </cell>
        </row>
        <row r="724">
          <cell r="C724">
            <v>39804</v>
          </cell>
          <cell r="D724">
            <v>1.32</v>
          </cell>
        </row>
        <row r="725">
          <cell r="C725">
            <v>39805</v>
          </cell>
          <cell r="D725">
            <v>1.32</v>
          </cell>
        </row>
        <row r="726">
          <cell r="C726">
            <v>39806</v>
          </cell>
          <cell r="D726">
            <v>1.32</v>
          </cell>
        </row>
        <row r="727">
          <cell r="C727">
            <v>39807</v>
          </cell>
          <cell r="D727">
            <v>1.32</v>
          </cell>
        </row>
        <row r="728">
          <cell r="C728">
            <v>39808</v>
          </cell>
          <cell r="D728">
            <v>1.32</v>
          </cell>
        </row>
        <row r="729">
          <cell r="C729">
            <v>39809</v>
          </cell>
          <cell r="D729">
            <v>1.32</v>
          </cell>
        </row>
        <row r="730">
          <cell r="C730">
            <v>39810</v>
          </cell>
          <cell r="D730">
            <v>1.32</v>
          </cell>
        </row>
        <row r="731">
          <cell r="C731">
            <v>39811</v>
          </cell>
          <cell r="D731">
            <v>1.32</v>
          </cell>
        </row>
        <row r="732">
          <cell r="C732">
            <v>39812</v>
          </cell>
          <cell r="D732">
            <v>1.32</v>
          </cell>
        </row>
        <row r="733">
          <cell r="C733">
            <v>39813</v>
          </cell>
          <cell r="D733">
            <v>1.32</v>
          </cell>
        </row>
        <row r="734">
          <cell r="C734">
            <v>39814</v>
          </cell>
          <cell r="D734">
            <v>1.32</v>
          </cell>
        </row>
        <row r="735">
          <cell r="C735">
            <v>39815</v>
          </cell>
          <cell r="D735">
            <v>1.32</v>
          </cell>
        </row>
        <row r="736">
          <cell r="C736">
            <v>39816</v>
          </cell>
          <cell r="D736">
            <v>1.32</v>
          </cell>
        </row>
        <row r="737">
          <cell r="C737">
            <v>39817</v>
          </cell>
          <cell r="D737">
            <v>1.32</v>
          </cell>
        </row>
        <row r="738">
          <cell r="C738">
            <v>39818</v>
          </cell>
          <cell r="D738">
            <v>1.21</v>
          </cell>
        </row>
        <row r="739">
          <cell r="C739">
            <v>39819</v>
          </cell>
          <cell r="D739">
            <v>1.21</v>
          </cell>
        </row>
        <row r="740">
          <cell r="C740">
            <v>39820</v>
          </cell>
          <cell r="D740">
            <v>1.21</v>
          </cell>
        </row>
        <row r="741">
          <cell r="C741">
            <v>39821</v>
          </cell>
          <cell r="D741">
            <v>1.21</v>
          </cell>
        </row>
        <row r="742">
          <cell r="C742">
            <v>39822</v>
          </cell>
          <cell r="D742">
            <v>1.21</v>
          </cell>
        </row>
        <row r="743">
          <cell r="C743">
            <v>39823</v>
          </cell>
          <cell r="D743">
            <v>1.21</v>
          </cell>
        </row>
        <row r="744">
          <cell r="C744">
            <v>39824</v>
          </cell>
          <cell r="D744">
            <v>1.21</v>
          </cell>
        </row>
        <row r="745">
          <cell r="C745">
            <v>39825</v>
          </cell>
          <cell r="D745">
            <v>1.7</v>
          </cell>
        </row>
        <row r="746">
          <cell r="C746">
            <v>39826</v>
          </cell>
          <cell r="D746">
            <v>1.7</v>
          </cell>
        </row>
        <row r="747">
          <cell r="C747">
            <v>39827</v>
          </cell>
          <cell r="D747">
            <v>1.7</v>
          </cell>
        </row>
        <row r="748">
          <cell r="C748">
            <v>39828</v>
          </cell>
          <cell r="D748">
            <v>1.7</v>
          </cell>
        </row>
        <row r="749">
          <cell r="C749">
            <v>39829</v>
          </cell>
          <cell r="D749">
            <v>1.7</v>
          </cell>
        </row>
        <row r="750">
          <cell r="C750">
            <v>39830</v>
          </cell>
          <cell r="D750">
            <v>1.7</v>
          </cell>
        </row>
        <row r="751">
          <cell r="C751">
            <v>39831</v>
          </cell>
          <cell r="D751">
            <v>1.7</v>
          </cell>
        </row>
        <row r="752">
          <cell r="C752">
            <v>39832</v>
          </cell>
          <cell r="D752">
            <v>1.57</v>
          </cell>
        </row>
        <row r="753">
          <cell r="C753">
            <v>39833</v>
          </cell>
          <cell r="D753">
            <v>1.57</v>
          </cell>
        </row>
        <row r="754">
          <cell r="C754">
            <v>39834</v>
          </cell>
          <cell r="D754">
            <v>1.57</v>
          </cell>
        </row>
        <row r="755">
          <cell r="C755">
            <v>39835</v>
          </cell>
          <cell r="D755">
            <v>1.57</v>
          </cell>
        </row>
        <row r="756">
          <cell r="C756">
            <v>39836</v>
          </cell>
          <cell r="D756">
            <v>1.57</v>
          </cell>
        </row>
        <row r="757">
          <cell r="C757">
            <v>39837</v>
          </cell>
          <cell r="D757">
            <v>1.57</v>
          </cell>
        </row>
        <row r="758">
          <cell r="C758">
            <v>39838</v>
          </cell>
          <cell r="D758">
            <v>1.57</v>
          </cell>
        </row>
        <row r="759">
          <cell r="C759">
            <v>39839</v>
          </cell>
          <cell r="D759">
            <v>1.41</v>
          </cell>
        </row>
        <row r="760">
          <cell r="C760">
            <v>39840</v>
          </cell>
          <cell r="D760">
            <v>1.41</v>
          </cell>
        </row>
        <row r="761">
          <cell r="C761">
            <v>39841</v>
          </cell>
          <cell r="D761">
            <v>1.41</v>
          </cell>
        </row>
        <row r="762">
          <cell r="C762">
            <v>39842</v>
          </cell>
          <cell r="D762">
            <v>1.41</v>
          </cell>
        </row>
        <row r="763">
          <cell r="C763">
            <v>39843</v>
          </cell>
          <cell r="D763">
            <v>1.41</v>
          </cell>
        </row>
        <row r="764">
          <cell r="C764">
            <v>39844</v>
          </cell>
          <cell r="D764">
            <v>1.41</v>
          </cell>
        </row>
        <row r="765">
          <cell r="C765">
            <v>39845</v>
          </cell>
          <cell r="D765">
            <v>1.41</v>
          </cell>
        </row>
        <row r="766">
          <cell r="C766">
            <v>39846</v>
          </cell>
          <cell r="D766">
            <v>1.41</v>
          </cell>
        </row>
        <row r="767">
          <cell r="C767">
            <v>39847</v>
          </cell>
          <cell r="D767">
            <v>1.41</v>
          </cell>
        </row>
        <row r="768">
          <cell r="C768">
            <v>39848</v>
          </cell>
          <cell r="D768">
            <v>1.41</v>
          </cell>
        </row>
        <row r="769">
          <cell r="C769">
            <v>39849</v>
          </cell>
          <cell r="D769">
            <v>1.41</v>
          </cell>
        </row>
        <row r="770">
          <cell r="C770">
            <v>39850</v>
          </cell>
          <cell r="D770">
            <v>1.41</v>
          </cell>
        </row>
        <row r="771">
          <cell r="C771">
            <v>39851</v>
          </cell>
          <cell r="D771">
            <v>1.41</v>
          </cell>
        </row>
        <row r="772">
          <cell r="C772">
            <v>39852</v>
          </cell>
          <cell r="D772">
            <v>1.41</v>
          </cell>
        </row>
        <row r="773">
          <cell r="C773">
            <v>39853</v>
          </cell>
          <cell r="D773">
            <v>1.41</v>
          </cell>
        </row>
        <row r="774">
          <cell r="C774">
            <v>39854</v>
          </cell>
          <cell r="D774">
            <v>1.41</v>
          </cell>
        </row>
        <row r="775">
          <cell r="C775">
            <v>39855</v>
          </cell>
          <cell r="D775">
            <v>1.41</v>
          </cell>
        </row>
        <row r="776">
          <cell r="C776">
            <v>39856</v>
          </cell>
          <cell r="D776">
            <v>1.41</v>
          </cell>
        </row>
        <row r="777">
          <cell r="C777">
            <v>39857</v>
          </cell>
          <cell r="D777">
            <v>1.41</v>
          </cell>
        </row>
        <row r="778">
          <cell r="C778">
            <v>39858</v>
          </cell>
          <cell r="D778">
            <v>1.41</v>
          </cell>
        </row>
        <row r="779">
          <cell r="C779">
            <v>39859</v>
          </cell>
          <cell r="D779">
            <v>1.41</v>
          </cell>
        </row>
        <row r="780">
          <cell r="C780">
            <v>39860</v>
          </cell>
          <cell r="D780">
            <v>1.3</v>
          </cell>
        </row>
        <row r="781">
          <cell r="C781">
            <v>39861</v>
          </cell>
          <cell r="D781">
            <v>1.3</v>
          </cell>
        </row>
        <row r="782">
          <cell r="C782">
            <v>39862</v>
          </cell>
          <cell r="D782">
            <v>1.3</v>
          </cell>
        </row>
        <row r="783">
          <cell r="C783">
            <v>39863</v>
          </cell>
          <cell r="D783">
            <v>1.3</v>
          </cell>
        </row>
        <row r="784">
          <cell r="C784">
            <v>39864</v>
          </cell>
          <cell r="D784">
            <v>1.3</v>
          </cell>
        </row>
        <row r="785">
          <cell r="C785">
            <v>39865</v>
          </cell>
          <cell r="D785">
            <v>1.3</v>
          </cell>
        </row>
        <row r="786">
          <cell r="C786">
            <v>39866</v>
          </cell>
          <cell r="D786">
            <v>1.3</v>
          </cell>
        </row>
        <row r="787">
          <cell r="C787">
            <v>39867</v>
          </cell>
          <cell r="D787">
            <v>1.1299999999999999</v>
          </cell>
        </row>
        <row r="788">
          <cell r="C788">
            <v>39868</v>
          </cell>
          <cell r="D788">
            <v>1.1299999999999999</v>
          </cell>
        </row>
        <row r="789">
          <cell r="C789">
            <v>39869</v>
          </cell>
          <cell r="D789">
            <v>1.1299999999999999</v>
          </cell>
        </row>
        <row r="790">
          <cell r="C790">
            <v>39870</v>
          </cell>
          <cell r="D790">
            <v>1.1299999999999999</v>
          </cell>
        </row>
        <row r="791">
          <cell r="C791">
            <v>39871</v>
          </cell>
          <cell r="D791">
            <v>1.1299999999999999</v>
          </cell>
        </row>
        <row r="792">
          <cell r="C792">
            <v>39872</v>
          </cell>
          <cell r="D792">
            <v>1.1299999999999999</v>
          </cell>
        </row>
        <row r="793">
          <cell r="C793">
            <v>39873</v>
          </cell>
          <cell r="D793">
            <v>1.1299999999999999</v>
          </cell>
        </row>
        <row r="794">
          <cell r="C794">
            <v>39874</v>
          </cell>
          <cell r="D794">
            <v>1.1299999999999999</v>
          </cell>
        </row>
        <row r="795">
          <cell r="C795">
            <v>39875</v>
          </cell>
          <cell r="D795">
            <v>1.1299999999999999</v>
          </cell>
        </row>
        <row r="796">
          <cell r="C796">
            <v>39876</v>
          </cell>
          <cell r="D796">
            <v>1.1299999999999999</v>
          </cell>
        </row>
        <row r="797">
          <cell r="C797">
            <v>39877</v>
          </cell>
          <cell r="D797">
            <v>1.1299999999999999</v>
          </cell>
        </row>
        <row r="798">
          <cell r="C798">
            <v>39878</v>
          </cell>
          <cell r="D798">
            <v>1.1299999999999999</v>
          </cell>
        </row>
        <row r="799">
          <cell r="C799">
            <v>39879</v>
          </cell>
          <cell r="D799">
            <v>1.1299999999999999</v>
          </cell>
        </row>
        <row r="800">
          <cell r="C800">
            <v>39880</v>
          </cell>
          <cell r="D800">
            <v>1.1299999999999999</v>
          </cell>
        </row>
        <row r="801">
          <cell r="C801">
            <v>39881</v>
          </cell>
          <cell r="D801">
            <v>1.03</v>
          </cell>
        </row>
        <row r="802">
          <cell r="C802">
            <v>39882</v>
          </cell>
          <cell r="D802">
            <v>1.03</v>
          </cell>
        </row>
        <row r="803">
          <cell r="C803">
            <v>39883</v>
          </cell>
          <cell r="D803">
            <v>1.03</v>
          </cell>
        </row>
        <row r="804">
          <cell r="C804">
            <v>39884</v>
          </cell>
          <cell r="D804">
            <v>1.03</v>
          </cell>
        </row>
        <row r="805">
          <cell r="C805">
            <v>39885</v>
          </cell>
          <cell r="D805">
            <v>1.03</v>
          </cell>
        </row>
        <row r="806">
          <cell r="C806">
            <v>39886</v>
          </cell>
          <cell r="D806">
            <v>1.03</v>
          </cell>
        </row>
        <row r="807">
          <cell r="C807">
            <v>39887</v>
          </cell>
          <cell r="D807">
            <v>1.03</v>
          </cell>
        </row>
        <row r="808">
          <cell r="C808">
            <v>39888</v>
          </cell>
          <cell r="D808">
            <v>1.03</v>
          </cell>
        </row>
        <row r="809">
          <cell r="C809">
            <v>39889</v>
          </cell>
          <cell r="D809">
            <v>1.03</v>
          </cell>
        </row>
        <row r="810">
          <cell r="C810">
            <v>39890</v>
          </cell>
          <cell r="D810">
            <v>1.03</v>
          </cell>
        </row>
        <row r="811">
          <cell r="C811">
            <v>39891</v>
          </cell>
          <cell r="D811">
            <v>1.03</v>
          </cell>
        </row>
        <row r="812">
          <cell r="C812">
            <v>39892</v>
          </cell>
          <cell r="D812">
            <v>1.03</v>
          </cell>
        </row>
        <row r="813">
          <cell r="C813">
            <v>39893</v>
          </cell>
          <cell r="D813">
            <v>1.03</v>
          </cell>
        </row>
        <row r="814">
          <cell r="C814">
            <v>39894</v>
          </cell>
          <cell r="D814">
            <v>1.03</v>
          </cell>
        </row>
        <row r="815">
          <cell r="C815">
            <v>39895</v>
          </cell>
          <cell r="D815">
            <v>1.1599999999999999</v>
          </cell>
        </row>
        <row r="816">
          <cell r="C816">
            <v>39896</v>
          </cell>
          <cell r="D816">
            <v>1.1599999999999999</v>
          </cell>
        </row>
        <row r="817">
          <cell r="C817">
            <v>39897</v>
          </cell>
          <cell r="D817">
            <v>1.1599999999999999</v>
          </cell>
        </row>
        <row r="818">
          <cell r="C818">
            <v>39898</v>
          </cell>
          <cell r="D818">
            <v>1.1599999999999999</v>
          </cell>
        </row>
        <row r="819">
          <cell r="C819">
            <v>39899</v>
          </cell>
          <cell r="D819">
            <v>1.1599999999999999</v>
          </cell>
        </row>
        <row r="820">
          <cell r="C820">
            <v>39900</v>
          </cell>
          <cell r="D820">
            <v>1.1599999999999999</v>
          </cell>
        </row>
        <row r="821">
          <cell r="C821">
            <v>39901</v>
          </cell>
          <cell r="D821">
            <v>1.1599999999999999</v>
          </cell>
        </row>
        <row r="822">
          <cell r="C822">
            <v>39902</v>
          </cell>
          <cell r="D822">
            <v>1.55</v>
          </cell>
        </row>
        <row r="823">
          <cell r="C823">
            <v>39903</v>
          </cell>
          <cell r="D823">
            <v>1.55</v>
          </cell>
        </row>
        <row r="824">
          <cell r="C824">
            <v>39904</v>
          </cell>
          <cell r="D824">
            <v>1.55</v>
          </cell>
        </row>
        <row r="825">
          <cell r="C825">
            <v>39905</v>
          </cell>
          <cell r="D825">
            <v>1.55</v>
          </cell>
        </row>
        <row r="826">
          <cell r="C826">
            <v>39906</v>
          </cell>
          <cell r="D826">
            <v>1.55</v>
          </cell>
        </row>
        <row r="827">
          <cell r="C827">
            <v>39907</v>
          </cell>
          <cell r="D827">
            <v>1.55</v>
          </cell>
        </row>
        <row r="828">
          <cell r="C828">
            <v>39908</v>
          </cell>
          <cell r="D828">
            <v>1.55</v>
          </cell>
        </row>
        <row r="829">
          <cell r="C829">
            <v>39909</v>
          </cell>
          <cell r="D829">
            <v>1.55</v>
          </cell>
        </row>
        <row r="830">
          <cell r="C830">
            <v>39910</v>
          </cell>
          <cell r="D830">
            <v>1.55</v>
          </cell>
        </row>
        <row r="831">
          <cell r="C831">
            <v>39911</v>
          </cell>
          <cell r="D831">
            <v>1.55</v>
          </cell>
        </row>
        <row r="832">
          <cell r="C832">
            <v>39912</v>
          </cell>
          <cell r="D832">
            <v>1.55</v>
          </cell>
        </row>
        <row r="833">
          <cell r="C833">
            <v>39913</v>
          </cell>
          <cell r="D833">
            <v>1.55</v>
          </cell>
        </row>
        <row r="834">
          <cell r="C834">
            <v>39914</v>
          </cell>
          <cell r="D834">
            <v>1.55</v>
          </cell>
        </row>
        <row r="835">
          <cell r="C835">
            <v>39915</v>
          </cell>
          <cell r="D835">
            <v>1.55</v>
          </cell>
        </row>
        <row r="836">
          <cell r="C836">
            <v>39916</v>
          </cell>
          <cell r="D836">
            <v>1.55</v>
          </cell>
        </row>
        <row r="837">
          <cell r="C837">
            <v>39917</v>
          </cell>
          <cell r="D837">
            <v>1.55</v>
          </cell>
        </row>
        <row r="838">
          <cell r="C838">
            <v>39918</v>
          </cell>
          <cell r="D838">
            <v>1.55</v>
          </cell>
        </row>
        <row r="839">
          <cell r="C839">
            <v>39919</v>
          </cell>
          <cell r="D839">
            <v>1.55</v>
          </cell>
        </row>
        <row r="840">
          <cell r="C840">
            <v>39920</v>
          </cell>
          <cell r="D840">
            <v>1.55</v>
          </cell>
        </row>
        <row r="841">
          <cell r="C841">
            <v>39921</v>
          </cell>
          <cell r="D841">
            <v>1.55</v>
          </cell>
        </row>
        <row r="842">
          <cell r="C842">
            <v>39922</v>
          </cell>
          <cell r="D842">
            <v>1.55</v>
          </cell>
        </row>
        <row r="843">
          <cell r="C843">
            <v>39923</v>
          </cell>
          <cell r="D843">
            <v>1.55</v>
          </cell>
        </row>
        <row r="844">
          <cell r="C844">
            <v>39924</v>
          </cell>
          <cell r="D844">
            <v>1.55</v>
          </cell>
        </row>
        <row r="845">
          <cell r="C845">
            <v>39925</v>
          </cell>
          <cell r="D845">
            <v>1.55</v>
          </cell>
        </row>
        <row r="846">
          <cell r="C846">
            <v>39926</v>
          </cell>
          <cell r="D846">
            <v>1.55</v>
          </cell>
        </row>
        <row r="847">
          <cell r="C847">
            <v>39927</v>
          </cell>
          <cell r="D847">
            <v>1.55</v>
          </cell>
        </row>
        <row r="848">
          <cell r="C848">
            <v>39928</v>
          </cell>
          <cell r="D848">
            <v>1.55</v>
          </cell>
        </row>
        <row r="849">
          <cell r="C849">
            <v>39929</v>
          </cell>
          <cell r="D849">
            <v>1.55</v>
          </cell>
        </row>
        <row r="850">
          <cell r="C850">
            <v>39930</v>
          </cell>
          <cell r="D850">
            <v>1.4</v>
          </cell>
        </row>
        <row r="851">
          <cell r="C851">
            <v>39931</v>
          </cell>
          <cell r="D851">
            <v>1.4</v>
          </cell>
        </row>
        <row r="852">
          <cell r="C852">
            <v>39932</v>
          </cell>
          <cell r="D852">
            <v>1.4</v>
          </cell>
        </row>
        <row r="853">
          <cell r="C853">
            <v>39933</v>
          </cell>
          <cell r="D853">
            <v>1.4</v>
          </cell>
        </row>
        <row r="854">
          <cell r="C854">
            <v>39934</v>
          </cell>
          <cell r="D854">
            <v>1.4</v>
          </cell>
        </row>
        <row r="855">
          <cell r="C855">
            <v>39935</v>
          </cell>
          <cell r="D855">
            <v>1.4</v>
          </cell>
        </row>
        <row r="856">
          <cell r="C856">
            <v>39936</v>
          </cell>
          <cell r="D856">
            <v>1.4</v>
          </cell>
        </row>
        <row r="857">
          <cell r="C857">
            <v>39937</v>
          </cell>
          <cell r="D857">
            <v>1.4</v>
          </cell>
        </row>
        <row r="858">
          <cell r="C858">
            <v>39938</v>
          </cell>
          <cell r="D858">
            <v>1.4</v>
          </cell>
        </row>
        <row r="859">
          <cell r="C859">
            <v>39939</v>
          </cell>
          <cell r="D859">
            <v>1.4</v>
          </cell>
        </row>
        <row r="860">
          <cell r="C860">
            <v>39940</v>
          </cell>
          <cell r="D860">
            <v>1.4</v>
          </cell>
        </row>
        <row r="861">
          <cell r="C861">
            <v>39941</v>
          </cell>
          <cell r="D861">
            <v>1.4</v>
          </cell>
        </row>
        <row r="862">
          <cell r="C862">
            <v>39942</v>
          </cell>
          <cell r="D862">
            <v>1.4</v>
          </cell>
        </row>
        <row r="863">
          <cell r="C863">
            <v>39943</v>
          </cell>
          <cell r="D863">
            <v>1.4</v>
          </cell>
        </row>
        <row r="864">
          <cell r="C864">
            <v>39944</v>
          </cell>
          <cell r="D864">
            <v>1.55</v>
          </cell>
        </row>
        <row r="865">
          <cell r="C865">
            <v>39945</v>
          </cell>
          <cell r="D865">
            <v>1.55</v>
          </cell>
        </row>
        <row r="866">
          <cell r="C866">
            <v>39946</v>
          </cell>
          <cell r="D866">
            <v>1.55</v>
          </cell>
        </row>
        <row r="867">
          <cell r="C867">
            <v>39947</v>
          </cell>
          <cell r="D867">
            <v>1.55</v>
          </cell>
        </row>
        <row r="868">
          <cell r="C868">
            <v>39948</v>
          </cell>
          <cell r="D868">
            <v>1.55</v>
          </cell>
        </row>
        <row r="869">
          <cell r="C869">
            <v>39949</v>
          </cell>
          <cell r="D869">
            <v>1.55</v>
          </cell>
        </row>
        <row r="870">
          <cell r="C870">
            <v>39950</v>
          </cell>
          <cell r="D870">
            <v>1.55</v>
          </cell>
        </row>
        <row r="871">
          <cell r="C871">
            <v>39951</v>
          </cell>
          <cell r="D871">
            <v>1.66</v>
          </cell>
        </row>
        <row r="872">
          <cell r="C872">
            <v>39952</v>
          </cell>
          <cell r="D872">
            <v>1.66</v>
          </cell>
        </row>
        <row r="873">
          <cell r="C873">
            <v>39953</v>
          </cell>
          <cell r="D873">
            <v>1.66</v>
          </cell>
        </row>
        <row r="874">
          <cell r="C874">
            <v>39954</v>
          </cell>
          <cell r="D874">
            <v>1.66</v>
          </cell>
        </row>
        <row r="875">
          <cell r="C875">
            <v>39955</v>
          </cell>
          <cell r="D875">
            <v>1.66</v>
          </cell>
        </row>
        <row r="876">
          <cell r="C876">
            <v>39956</v>
          </cell>
          <cell r="D876">
            <v>1.66</v>
          </cell>
        </row>
        <row r="877">
          <cell r="C877">
            <v>39957</v>
          </cell>
          <cell r="D877">
            <v>1.66</v>
          </cell>
        </row>
        <row r="878">
          <cell r="C878">
            <v>39958</v>
          </cell>
          <cell r="D878">
            <v>1.66</v>
          </cell>
        </row>
        <row r="879">
          <cell r="C879">
            <v>39959</v>
          </cell>
          <cell r="D879">
            <v>1.66</v>
          </cell>
        </row>
        <row r="880">
          <cell r="C880">
            <v>39960</v>
          </cell>
          <cell r="D880">
            <v>1.66</v>
          </cell>
        </row>
        <row r="881">
          <cell r="C881">
            <v>39961</v>
          </cell>
          <cell r="D881">
            <v>1.66</v>
          </cell>
        </row>
        <row r="882">
          <cell r="C882">
            <v>39962</v>
          </cell>
          <cell r="D882">
            <v>1.66</v>
          </cell>
        </row>
        <row r="883">
          <cell r="C883">
            <v>39963</v>
          </cell>
          <cell r="D883">
            <v>1.66</v>
          </cell>
        </row>
        <row r="884">
          <cell r="C884">
            <v>39964</v>
          </cell>
          <cell r="D884">
            <v>1.66</v>
          </cell>
        </row>
        <row r="885">
          <cell r="C885">
            <v>39965</v>
          </cell>
          <cell r="D885">
            <v>1.66</v>
          </cell>
        </row>
        <row r="886">
          <cell r="C886">
            <v>39966</v>
          </cell>
          <cell r="D886">
            <v>1.66</v>
          </cell>
        </row>
        <row r="887">
          <cell r="C887">
            <v>39967</v>
          </cell>
          <cell r="D887">
            <v>1.66</v>
          </cell>
        </row>
        <row r="888">
          <cell r="C888">
            <v>39968</v>
          </cell>
          <cell r="D888">
            <v>1.66</v>
          </cell>
        </row>
        <row r="889">
          <cell r="C889">
            <v>39969</v>
          </cell>
          <cell r="D889">
            <v>1.66</v>
          </cell>
        </row>
        <row r="890">
          <cell r="C890">
            <v>39970</v>
          </cell>
          <cell r="D890">
            <v>1.66</v>
          </cell>
        </row>
        <row r="891">
          <cell r="C891">
            <v>39971</v>
          </cell>
          <cell r="D891">
            <v>1.66</v>
          </cell>
        </row>
        <row r="892">
          <cell r="C892">
            <v>39972</v>
          </cell>
          <cell r="D892">
            <v>2.0699999999999998</v>
          </cell>
        </row>
        <row r="893">
          <cell r="C893">
            <v>39973</v>
          </cell>
          <cell r="D893">
            <v>2.0699999999999998</v>
          </cell>
        </row>
        <row r="894">
          <cell r="C894">
            <v>39974</v>
          </cell>
          <cell r="D894">
            <v>2.0699999999999998</v>
          </cell>
        </row>
        <row r="895">
          <cell r="C895">
            <v>39975</v>
          </cell>
          <cell r="D895">
            <v>2.0699999999999998</v>
          </cell>
        </row>
        <row r="896">
          <cell r="C896">
            <v>39976</v>
          </cell>
          <cell r="D896">
            <v>2.0699999999999998</v>
          </cell>
        </row>
        <row r="897">
          <cell r="C897">
            <v>39977</v>
          </cell>
          <cell r="D897">
            <v>2.0699999999999998</v>
          </cell>
        </row>
        <row r="898">
          <cell r="C898">
            <v>39978</v>
          </cell>
          <cell r="D898">
            <v>2.0699999999999998</v>
          </cell>
        </row>
        <row r="899">
          <cell r="C899">
            <v>39979</v>
          </cell>
          <cell r="D899">
            <v>2.0699999999999998</v>
          </cell>
        </row>
        <row r="900">
          <cell r="C900">
            <v>39980</v>
          </cell>
          <cell r="D900">
            <v>2.0699999999999998</v>
          </cell>
        </row>
        <row r="901">
          <cell r="C901">
            <v>39981</v>
          </cell>
          <cell r="D901">
            <v>2.0699999999999998</v>
          </cell>
        </row>
        <row r="902">
          <cell r="C902">
            <v>39982</v>
          </cell>
          <cell r="D902">
            <v>2.0699999999999998</v>
          </cell>
        </row>
        <row r="903">
          <cell r="C903">
            <v>39983</v>
          </cell>
          <cell r="D903">
            <v>2.0699999999999998</v>
          </cell>
        </row>
        <row r="904">
          <cell r="C904">
            <v>39984</v>
          </cell>
          <cell r="D904">
            <v>2.0699999999999998</v>
          </cell>
        </row>
        <row r="905">
          <cell r="C905">
            <v>39985</v>
          </cell>
          <cell r="D905">
            <v>2.0699999999999998</v>
          </cell>
        </row>
        <row r="906">
          <cell r="C906">
            <v>39986</v>
          </cell>
          <cell r="D906">
            <v>2.2400000000000002</v>
          </cell>
        </row>
        <row r="907">
          <cell r="C907">
            <v>39987</v>
          </cell>
          <cell r="D907">
            <v>2.2400000000000002</v>
          </cell>
        </row>
        <row r="908">
          <cell r="C908">
            <v>39988</v>
          </cell>
          <cell r="D908">
            <v>2.2400000000000002</v>
          </cell>
        </row>
        <row r="909">
          <cell r="C909">
            <v>39989</v>
          </cell>
          <cell r="D909">
            <v>2.2400000000000002</v>
          </cell>
        </row>
        <row r="910">
          <cell r="C910">
            <v>39990</v>
          </cell>
          <cell r="D910">
            <v>2.2400000000000002</v>
          </cell>
        </row>
        <row r="911">
          <cell r="C911">
            <v>39991</v>
          </cell>
          <cell r="D911">
            <v>2.2400000000000002</v>
          </cell>
        </row>
        <row r="912">
          <cell r="C912">
            <v>39992</v>
          </cell>
          <cell r="D912">
            <v>2.2400000000000002</v>
          </cell>
        </row>
        <row r="913">
          <cell r="C913">
            <v>39993</v>
          </cell>
          <cell r="D913">
            <v>2.2400000000000002</v>
          </cell>
        </row>
        <row r="914">
          <cell r="C914">
            <v>39994</v>
          </cell>
          <cell r="D914">
            <v>2.2400000000000002</v>
          </cell>
        </row>
        <row r="915">
          <cell r="C915">
            <v>39995</v>
          </cell>
          <cell r="D915">
            <v>2.2400000000000002</v>
          </cell>
        </row>
        <row r="916">
          <cell r="C916">
            <v>39996</v>
          </cell>
          <cell r="D916">
            <v>2.2400000000000002</v>
          </cell>
        </row>
        <row r="917">
          <cell r="C917">
            <v>39997</v>
          </cell>
          <cell r="D917">
            <v>2.2400000000000002</v>
          </cell>
        </row>
        <row r="918">
          <cell r="C918">
            <v>39998</v>
          </cell>
          <cell r="D918">
            <v>2.2400000000000002</v>
          </cell>
        </row>
        <row r="919">
          <cell r="C919">
            <v>39999</v>
          </cell>
          <cell r="D919">
            <v>2.2400000000000002</v>
          </cell>
        </row>
        <row r="920">
          <cell r="C920">
            <v>40000</v>
          </cell>
          <cell r="D920">
            <v>2.2400000000000002</v>
          </cell>
        </row>
        <row r="921">
          <cell r="C921">
            <v>40001</v>
          </cell>
          <cell r="D921">
            <v>2.2400000000000002</v>
          </cell>
        </row>
        <row r="922">
          <cell r="C922">
            <v>40002</v>
          </cell>
          <cell r="D922">
            <v>2.2400000000000002</v>
          </cell>
        </row>
        <row r="923">
          <cell r="C923">
            <v>40003</v>
          </cell>
          <cell r="D923">
            <v>2.2400000000000002</v>
          </cell>
        </row>
        <row r="924">
          <cell r="C924">
            <v>40004</v>
          </cell>
          <cell r="D924">
            <v>2.2400000000000002</v>
          </cell>
        </row>
        <row r="925">
          <cell r="C925">
            <v>40005</v>
          </cell>
          <cell r="D925">
            <v>2.2400000000000002</v>
          </cell>
        </row>
        <row r="926">
          <cell r="C926">
            <v>40006</v>
          </cell>
          <cell r="D926">
            <v>2.2400000000000002</v>
          </cell>
        </row>
        <row r="927">
          <cell r="C927">
            <v>40007</v>
          </cell>
          <cell r="D927">
            <v>1.85</v>
          </cell>
        </row>
        <row r="928">
          <cell r="C928">
            <v>40008</v>
          </cell>
          <cell r="D928">
            <v>1.85</v>
          </cell>
        </row>
        <row r="929">
          <cell r="C929">
            <v>40009</v>
          </cell>
          <cell r="D929">
            <v>1.85</v>
          </cell>
        </row>
        <row r="930">
          <cell r="C930">
            <v>40010</v>
          </cell>
          <cell r="D930">
            <v>1.85</v>
          </cell>
        </row>
        <row r="931">
          <cell r="C931">
            <v>40011</v>
          </cell>
          <cell r="D931">
            <v>1.85</v>
          </cell>
        </row>
        <row r="932">
          <cell r="C932">
            <v>40012</v>
          </cell>
          <cell r="D932">
            <v>1.85</v>
          </cell>
        </row>
        <row r="933">
          <cell r="C933">
            <v>40013</v>
          </cell>
          <cell r="D933">
            <v>1.85</v>
          </cell>
        </row>
        <row r="934">
          <cell r="C934">
            <v>40014</v>
          </cell>
          <cell r="D934">
            <v>1.85</v>
          </cell>
        </row>
        <row r="935">
          <cell r="C935">
            <v>40015</v>
          </cell>
          <cell r="D935">
            <v>1.85</v>
          </cell>
        </row>
        <row r="936">
          <cell r="C936">
            <v>40016</v>
          </cell>
          <cell r="D936">
            <v>1.85</v>
          </cell>
        </row>
        <row r="937">
          <cell r="C937">
            <v>40017</v>
          </cell>
          <cell r="D937">
            <v>1.85</v>
          </cell>
        </row>
        <row r="938">
          <cell r="C938">
            <v>40018</v>
          </cell>
          <cell r="D938">
            <v>1.85</v>
          </cell>
        </row>
        <row r="939">
          <cell r="C939">
            <v>40019</v>
          </cell>
          <cell r="D939">
            <v>1.85</v>
          </cell>
        </row>
        <row r="940">
          <cell r="C940">
            <v>40020</v>
          </cell>
          <cell r="D940">
            <v>1.85</v>
          </cell>
        </row>
        <row r="941">
          <cell r="C941">
            <v>40021</v>
          </cell>
          <cell r="D941">
            <v>2.12</v>
          </cell>
        </row>
        <row r="942">
          <cell r="C942">
            <v>40022</v>
          </cell>
          <cell r="D942">
            <v>2.12</v>
          </cell>
        </row>
        <row r="943">
          <cell r="C943">
            <v>40023</v>
          </cell>
          <cell r="D943">
            <v>2.12</v>
          </cell>
        </row>
        <row r="944">
          <cell r="C944">
            <v>40024</v>
          </cell>
          <cell r="D944">
            <v>2.12</v>
          </cell>
        </row>
        <row r="945">
          <cell r="C945">
            <v>40025</v>
          </cell>
          <cell r="D945">
            <v>2.12</v>
          </cell>
        </row>
        <row r="946">
          <cell r="C946">
            <v>40026</v>
          </cell>
          <cell r="D946">
            <v>2.12</v>
          </cell>
        </row>
        <row r="947">
          <cell r="C947">
            <v>40027</v>
          </cell>
          <cell r="D947">
            <v>2.12</v>
          </cell>
        </row>
        <row r="948">
          <cell r="C948">
            <v>40028</v>
          </cell>
          <cell r="D948">
            <v>2.12</v>
          </cell>
        </row>
        <row r="949">
          <cell r="C949">
            <v>40029</v>
          </cell>
          <cell r="D949">
            <v>2.12</v>
          </cell>
        </row>
        <row r="950">
          <cell r="C950">
            <v>40030</v>
          </cell>
          <cell r="D950">
            <v>2.12</v>
          </cell>
        </row>
        <row r="951">
          <cell r="C951">
            <v>40031</v>
          </cell>
          <cell r="D951">
            <v>2.12</v>
          </cell>
        </row>
        <row r="952">
          <cell r="C952">
            <v>40032</v>
          </cell>
          <cell r="D952">
            <v>2.12</v>
          </cell>
        </row>
        <row r="953">
          <cell r="C953">
            <v>40033</v>
          </cell>
          <cell r="D953">
            <v>2.12</v>
          </cell>
        </row>
        <row r="954">
          <cell r="C954">
            <v>40034</v>
          </cell>
          <cell r="D954">
            <v>2.12</v>
          </cell>
        </row>
        <row r="955">
          <cell r="C955">
            <v>40035</v>
          </cell>
          <cell r="D955">
            <v>2.42</v>
          </cell>
        </row>
        <row r="956">
          <cell r="C956">
            <v>40036</v>
          </cell>
          <cell r="D956">
            <v>2.42</v>
          </cell>
        </row>
        <row r="957">
          <cell r="C957">
            <v>40037</v>
          </cell>
          <cell r="D957">
            <v>2.42</v>
          </cell>
        </row>
        <row r="958">
          <cell r="C958">
            <v>40038</v>
          </cell>
          <cell r="D958">
            <v>2.42</v>
          </cell>
        </row>
        <row r="959">
          <cell r="C959">
            <v>40039</v>
          </cell>
          <cell r="D959">
            <v>2.42</v>
          </cell>
        </row>
        <row r="960">
          <cell r="C960">
            <v>40040</v>
          </cell>
          <cell r="D960">
            <v>2.42</v>
          </cell>
        </row>
        <row r="961">
          <cell r="C961">
            <v>40041</v>
          </cell>
          <cell r="D961">
            <v>2.42</v>
          </cell>
        </row>
        <row r="962">
          <cell r="C962">
            <v>40042</v>
          </cell>
          <cell r="D962">
            <v>2.42</v>
          </cell>
        </row>
        <row r="963">
          <cell r="C963">
            <v>40043</v>
          </cell>
          <cell r="D963">
            <v>2.42</v>
          </cell>
        </row>
        <row r="964">
          <cell r="C964">
            <v>40044</v>
          </cell>
          <cell r="D964">
            <v>2.42</v>
          </cell>
        </row>
        <row r="965">
          <cell r="C965">
            <v>40045</v>
          </cell>
          <cell r="D965">
            <v>2.42</v>
          </cell>
        </row>
        <row r="966">
          <cell r="C966">
            <v>40046</v>
          </cell>
          <cell r="D966">
            <v>2.42</v>
          </cell>
        </row>
        <row r="967">
          <cell r="C967">
            <v>40047</v>
          </cell>
          <cell r="D967">
            <v>2.42</v>
          </cell>
        </row>
        <row r="968">
          <cell r="C968">
            <v>40048</v>
          </cell>
          <cell r="D968">
            <v>2.42</v>
          </cell>
        </row>
        <row r="969">
          <cell r="C969">
            <v>40049</v>
          </cell>
          <cell r="D969">
            <v>2.42</v>
          </cell>
        </row>
        <row r="970">
          <cell r="C970">
            <v>40050</v>
          </cell>
          <cell r="D970">
            <v>2.42</v>
          </cell>
        </row>
        <row r="971">
          <cell r="C971">
            <v>40051</v>
          </cell>
          <cell r="D971">
            <v>2.42</v>
          </cell>
        </row>
        <row r="972">
          <cell r="C972">
            <v>40052</v>
          </cell>
          <cell r="D972">
            <v>2.42</v>
          </cell>
        </row>
        <row r="973">
          <cell r="C973">
            <v>40053</v>
          </cell>
          <cell r="D973">
            <v>2.42</v>
          </cell>
        </row>
        <row r="974">
          <cell r="C974">
            <v>40054</v>
          </cell>
          <cell r="D974">
            <v>2.42</v>
          </cell>
        </row>
        <row r="975">
          <cell r="C975">
            <v>40055</v>
          </cell>
          <cell r="D975">
            <v>2.42</v>
          </cell>
        </row>
        <row r="976">
          <cell r="C976">
            <v>40056</v>
          </cell>
          <cell r="D976">
            <v>2.42</v>
          </cell>
        </row>
        <row r="977">
          <cell r="C977">
            <v>40057</v>
          </cell>
          <cell r="D977">
            <v>2.42</v>
          </cell>
        </row>
        <row r="978">
          <cell r="C978">
            <v>40058</v>
          </cell>
          <cell r="D978">
            <v>2.42</v>
          </cell>
        </row>
        <row r="979">
          <cell r="C979">
            <v>40059</v>
          </cell>
          <cell r="D979">
            <v>2.42</v>
          </cell>
        </row>
        <row r="980">
          <cell r="C980">
            <v>40060</v>
          </cell>
          <cell r="D980">
            <v>2.42</v>
          </cell>
        </row>
        <row r="981">
          <cell r="C981">
            <v>40061</v>
          </cell>
          <cell r="D981">
            <v>2.42</v>
          </cell>
        </row>
        <row r="982">
          <cell r="C982">
            <v>40062</v>
          </cell>
          <cell r="D982">
            <v>2.42</v>
          </cell>
        </row>
        <row r="983">
          <cell r="C983">
            <v>40063</v>
          </cell>
          <cell r="D983">
            <v>2.17</v>
          </cell>
        </row>
        <row r="984">
          <cell r="C984">
            <v>40064</v>
          </cell>
          <cell r="D984">
            <v>2.17</v>
          </cell>
        </row>
        <row r="985">
          <cell r="C985">
            <v>40065</v>
          </cell>
          <cell r="D985">
            <v>2.17</v>
          </cell>
        </row>
        <row r="986">
          <cell r="C986">
            <v>40066</v>
          </cell>
          <cell r="D986">
            <v>2.17</v>
          </cell>
        </row>
        <row r="987">
          <cell r="C987">
            <v>40067</v>
          </cell>
          <cell r="D987">
            <v>2.17</v>
          </cell>
        </row>
        <row r="988">
          <cell r="C988">
            <v>40068</v>
          </cell>
          <cell r="D988">
            <v>2.17</v>
          </cell>
        </row>
        <row r="989">
          <cell r="C989">
            <v>40069</v>
          </cell>
          <cell r="D989">
            <v>2.17</v>
          </cell>
        </row>
        <row r="990">
          <cell r="C990">
            <v>40070</v>
          </cell>
          <cell r="D990">
            <v>2.17</v>
          </cell>
        </row>
        <row r="991">
          <cell r="C991">
            <v>40071</v>
          </cell>
          <cell r="D991">
            <v>2.17</v>
          </cell>
        </row>
        <row r="992">
          <cell r="C992">
            <v>40072</v>
          </cell>
          <cell r="D992">
            <v>2.17</v>
          </cell>
        </row>
        <row r="993">
          <cell r="C993">
            <v>40073</v>
          </cell>
          <cell r="D993">
            <v>2.17</v>
          </cell>
        </row>
        <row r="994">
          <cell r="C994">
            <v>40074</v>
          </cell>
          <cell r="D994">
            <v>2.17</v>
          </cell>
        </row>
        <row r="995">
          <cell r="C995">
            <v>40075</v>
          </cell>
          <cell r="D995">
            <v>2.17</v>
          </cell>
        </row>
        <row r="996">
          <cell r="C996">
            <v>40076</v>
          </cell>
          <cell r="D996">
            <v>2.17</v>
          </cell>
        </row>
        <row r="997">
          <cell r="C997">
            <v>40077</v>
          </cell>
          <cell r="D997">
            <v>2.17</v>
          </cell>
        </row>
        <row r="998">
          <cell r="C998">
            <v>40078</v>
          </cell>
          <cell r="D998">
            <v>2.17</v>
          </cell>
        </row>
        <row r="999">
          <cell r="C999">
            <v>40079</v>
          </cell>
          <cell r="D999">
            <v>2.17</v>
          </cell>
        </row>
        <row r="1000">
          <cell r="C1000">
            <v>40080</v>
          </cell>
          <cell r="D1000">
            <v>2.17</v>
          </cell>
        </row>
        <row r="1001">
          <cell r="C1001">
            <v>40081</v>
          </cell>
          <cell r="D1001">
            <v>2.17</v>
          </cell>
        </row>
        <row r="1002">
          <cell r="C1002">
            <v>40082</v>
          </cell>
          <cell r="D1002">
            <v>2.17</v>
          </cell>
        </row>
        <row r="1003">
          <cell r="C1003">
            <v>40083</v>
          </cell>
          <cell r="D1003">
            <v>2.17</v>
          </cell>
        </row>
        <row r="1004">
          <cell r="C1004">
            <v>40084</v>
          </cell>
          <cell r="D1004">
            <v>2.17</v>
          </cell>
        </row>
        <row r="1005">
          <cell r="C1005">
            <v>40085</v>
          </cell>
          <cell r="D1005">
            <v>2.17</v>
          </cell>
        </row>
        <row r="1006">
          <cell r="C1006">
            <v>40086</v>
          </cell>
          <cell r="D1006">
            <v>2.17</v>
          </cell>
        </row>
        <row r="1007">
          <cell r="C1007">
            <v>40087</v>
          </cell>
          <cell r="D1007">
            <v>2.17</v>
          </cell>
        </row>
        <row r="1008">
          <cell r="C1008">
            <v>40088</v>
          </cell>
          <cell r="D1008">
            <v>2.17</v>
          </cell>
        </row>
        <row r="1009">
          <cell r="C1009">
            <v>40089</v>
          </cell>
          <cell r="D1009">
            <v>2.17</v>
          </cell>
        </row>
        <row r="1010">
          <cell r="C1010">
            <v>40090</v>
          </cell>
          <cell r="D1010">
            <v>2.17</v>
          </cell>
        </row>
        <row r="1011">
          <cell r="C1011">
            <v>40091</v>
          </cell>
          <cell r="D1011">
            <v>2.17</v>
          </cell>
        </row>
        <row r="1012">
          <cell r="C1012">
            <v>40092</v>
          </cell>
          <cell r="D1012">
            <v>2.17</v>
          </cell>
        </row>
        <row r="1013">
          <cell r="C1013">
            <v>40093</v>
          </cell>
          <cell r="D1013">
            <v>2.17</v>
          </cell>
        </row>
        <row r="1014">
          <cell r="C1014">
            <v>40094</v>
          </cell>
          <cell r="D1014">
            <v>2.17</v>
          </cell>
        </row>
        <row r="1015">
          <cell r="C1015">
            <v>40095</v>
          </cell>
          <cell r="D1015">
            <v>2.17</v>
          </cell>
        </row>
        <row r="1016">
          <cell r="C1016">
            <v>40096</v>
          </cell>
          <cell r="D1016">
            <v>2.17</v>
          </cell>
        </row>
        <row r="1017">
          <cell r="C1017">
            <v>40097</v>
          </cell>
          <cell r="D1017">
            <v>2.17</v>
          </cell>
        </row>
        <row r="1018">
          <cell r="C1018">
            <v>40098</v>
          </cell>
          <cell r="D1018">
            <v>2.17</v>
          </cell>
        </row>
        <row r="1019">
          <cell r="C1019">
            <v>40099</v>
          </cell>
          <cell r="D1019">
            <v>2.17</v>
          </cell>
        </row>
        <row r="1020">
          <cell r="C1020">
            <v>40100</v>
          </cell>
          <cell r="D1020">
            <v>2.17</v>
          </cell>
        </row>
        <row r="1021">
          <cell r="C1021">
            <v>40101</v>
          </cell>
          <cell r="D1021">
            <v>2.17</v>
          </cell>
        </row>
        <row r="1022">
          <cell r="C1022">
            <v>40102</v>
          </cell>
          <cell r="D1022">
            <v>2.17</v>
          </cell>
        </row>
        <row r="1023">
          <cell r="C1023">
            <v>40103</v>
          </cell>
          <cell r="D1023">
            <v>2.17</v>
          </cell>
        </row>
        <row r="1024">
          <cell r="C1024">
            <v>40104</v>
          </cell>
          <cell r="D1024">
            <v>2.17</v>
          </cell>
        </row>
        <row r="1025">
          <cell r="C1025">
            <v>40105</v>
          </cell>
          <cell r="D1025">
            <v>2.4300000000000002</v>
          </cell>
        </row>
        <row r="1026">
          <cell r="C1026">
            <v>40106</v>
          </cell>
          <cell r="D1026">
            <v>2.4300000000000002</v>
          </cell>
        </row>
        <row r="1027">
          <cell r="C1027">
            <v>40107</v>
          </cell>
          <cell r="D1027">
            <v>2.4300000000000002</v>
          </cell>
        </row>
        <row r="1028">
          <cell r="C1028">
            <v>40108</v>
          </cell>
          <cell r="D1028">
            <v>2.4300000000000002</v>
          </cell>
        </row>
        <row r="1029">
          <cell r="C1029">
            <v>40109</v>
          </cell>
          <cell r="D1029">
            <v>2.4300000000000002</v>
          </cell>
        </row>
        <row r="1030">
          <cell r="C1030">
            <v>40110</v>
          </cell>
          <cell r="D1030">
            <v>2.4300000000000002</v>
          </cell>
        </row>
        <row r="1031">
          <cell r="C1031">
            <v>40111</v>
          </cell>
          <cell r="D1031">
            <v>2.4300000000000002</v>
          </cell>
        </row>
        <row r="1032">
          <cell r="C1032">
            <v>40112</v>
          </cell>
          <cell r="D1032">
            <v>2.68</v>
          </cell>
        </row>
        <row r="1033">
          <cell r="C1033">
            <v>40113</v>
          </cell>
          <cell r="D1033">
            <v>2.68</v>
          </cell>
        </row>
        <row r="1034">
          <cell r="C1034">
            <v>40114</v>
          </cell>
          <cell r="D1034">
            <v>2.68</v>
          </cell>
        </row>
        <row r="1035">
          <cell r="C1035">
            <v>40115</v>
          </cell>
          <cell r="D1035">
            <v>2.68</v>
          </cell>
        </row>
        <row r="1036">
          <cell r="C1036">
            <v>40116</v>
          </cell>
          <cell r="D1036">
            <v>2.68</v>
          </cell>
        </row>
        <row r="1037">
          <cell r="C1037">
            <v>40117</v>
          </cell>
          <cell r="D1037">
            <v>2.68</v>
          </cell>
        </row>
        <row r="1038">
          <cell r="C1038">
            <v>40118</v>
          </cell>
          <cell r="D1038">
            <v>2.68</v>
          </cell>
        </row>
        <row r="1039">
          <cell r="C1039">
            <v>40119</v>
          </cell>
          <cell r="D1039">
            <v>2.68</v>
          </cell>
        </row>
        <row r="1040">
          <cell r="C1040">
            <v>40120</v>
          </cell>
          <cell r="D1040">
            <v>2.68</v>
          </cell>
        </row>
        <row r="1041">
          <cell r="C1041">
            <v>40121</v>
          </cell>
          <cell r="D1041">
            <v>2.68</v>
          </cell>
        </row>
        <row r="1042">
          <cell r="C1042">
            <v>40122</v>
          </cell>
          <cell r="D1042">
            <v>2.68</v>
          </cell>
        </row>
        <row r="1043">
          <cell r="C1043">
            <v>40123</v>
          </cell>
          <cell r="D1043">
            <v>2.68</v>
          </cell>
        </row>
        <row r="1044">
          <cell r="C1044">
            <v>40124</v>
          </cell>
          <cell r="D1044">
            <v>2.68</v>
          </cell>
        </row>
        <row r="1045">
          <cell r="C1045">
            <v>40125</v>
          </cell>
          <cell r="D1045">
            <v>2.68</v>
          </cell>
        </row>
        <row r="1046">
          <cell r="C1046">
            <v>40126</v>
          </cell>
          <cell r="D1046">
            <v>2.68</v>
          </cell>
        </row>
        <row r="1047">
          <cell r="C1047">
            <v>40127</v>
          </cell>
          <cell r="D1047">
            <v>2.68</v>
          </cell>
        </row>
        <row r="1048">
          <cell r="C1048">
            <v>40128</v>
          </cell>
          <cell r="D1048">
            <v>2.68</v>
          </cell>
        </row>
        <row r="1049">
          <cell r="C1049">
            <v>40129</v>
          </cell>
          <cell r="D1049">
            <v>2.68</v>
          </cell>
        </row>
        <row r="1050">
          <cell r="C1050">
            <v>40130</v>
          </cell>
          <cell r="D1050">
            <v>2.68</v>
          </cell>
        </row>
        <row r="1051">
          <cell r="C1051">
            <v>40131</v>
          </cell>
          <cell r="D1051">
            <v>2.68</v>
          </cell>
        </row>
        <row r="1052">
          <cell r="C1052">
            <v>40132</v>
          </cell>
          <cell r="D1052">
            <v>2.68</v>
          </cell>
        </row>
        <row r="1053">
          <cell r="C1053">
            <v>40133</v>
          </cell>
          <cell r="D1053">
            <v>2.68</v>
          </cell>
        </row>
        <row r="1054">
          <cell r="C1054">
            <v>40134</v>
          </cell>
          <cell r="D1054">
            <v>2.68</v>
          </cell>
        </row>
        <row r="1055">
          <cell r="C1055">
            <v>40135</v>
          </cell>
          <cell r="D1055">
            <v>2.68</v>
          </cell>
        </row>
        <row r="1056">
          <cell r="C1056">
            <v>40136</v>
          </cell>
          <cell r="D1056">
            <v>2.68</v>
          </cell>
        </row>
        <row r="1057">
          <cell r="C1057">
            <v>40137</v>
          </cell>
          <cell r="D1057">
            <v>2.68</v>
          </cell>
        </row>
        <row r="1058">
          <cell r="C1058">
            <v>40138</v>
          </cell>
          <cell r="D1058">
            <v>2.68</v>
          </cell>
        </row>
        <row r="1059">
          <cell r="C1059">
            <v>40139</v>
          </cell>
          <cell r="D1059">
            <v>2.68</v>
          </cell>
        </row>
        <row r="1060">
          <cell r="C1060">
            <v>40140</v>
          </cell>
          <cell r="D1060">
            <v>2.68</v>
          </cell>
        </row>
        <row r="1061">
          <cell r="C1061">
            <v>40141</v>
          </cell>
          <cell r="D1061">
            <v>2.68</v>
          </cell>
        </row>
        <row r="1062">
          <cell r="C1062">
            <v>40142</v>
          </cell>
          <cell r="D1062">
            <v>2.68</v>
          </cell>
        </row>
        <row r="1063">
          <cell r="C1063">
            <v>40143</v>
          </cell>
          <cell r="D1063">
            <v>2.68</v>
          </cell>
        </row>
        <row r="1064">
          <cell r="C1064">
            <v>40144</v>
          </cell>
          <cell r="D1064">
            <v>2.68</v>
          </cell>
        </row>
        <row r="1065">
          <cell r="C1065">
            <v>40145</v>
          </cell>
          <cell r="D1065">
            <v>2.68</v>
          </cell>
        </row>
        <row r="1066">
          <cell r="C1066">
            <v>40146</v>
          </cell>
          <cell r="D1066">
            <v>2.68</v>
          </cell>
        </row>
        <row r="1067">
          <cell r="C1067">
            <v>40147</v>
          </cell>
          <cell r="D1067">
            <v>2.68</v>
          </cell>
        </row>
        <row r="1068">
          <cell r="C1068">
            <v>40148</v>
          </cell>
          <cell r="D1068">
            <v>2.68</v>
          </cell>
        </row>
        <row r="1069">
          <cell r="C1069">
            <v>40149</v>
          </cell>
          <cell r="D1069">
            <v>2.68</v>
          </cell>
        </row>
        <row r="1070">
          <cell r="C1070">
            <v>40150</v>
          </cell>
          <cell r="D1070">
            <v>2.68</v>
          </cell>
        </row>
        <row r="1071">
          <cell r="C1071">
            <v>40151</v>
          </cell>
          <cell r="D1071">
            <v>2.68</v>
          </cell>
        </row>
        <row r="1072">
          <cell r="C1072">
            <v>40152</v>
          </cell>
          <cell r="D1072">
            <v>2.68</v>
          </cell>
        </row>
        <row r="1073">
          <cell r="C1073">
            <v>40153</v>
          </cell>
          <cell r="D1073">
            <v>2.68</v>
          </cell>
        </row>
        <row r="1074">
          <cell r="C1074">
            <v>40154</v>
          </cell>
          <cell r="D1074">
            <v>2.52</v>
          </cell>
        </row>
        <row r="1075">
          <cell r="C1075">
            <v>40155</v>
          </cell>
          <cell r="D1075">
            <v>2.52</v>
          </cell>
        </row>
        <row r="1076">
          <cell r="C1076">
            <v>40156</v>
          </cell>
          <cell r="D1076">
            <v>2.52</v>
          </cell>
        </row>
        <row r="1077">
          <cell r="C1077">
            <v>40157</v>
          </cell>
          <cell r="D1077">
            <v>2.52</v>
          </cell>
        </row>
        <row r="1078">
          <cell r="C1078">
            <v>40158</v>
          </cell>
          <cell r="D1078">
            <v>2.52</v>
          </cell>
        </row>
        <row r="1079">
          <cell r="C1079">
            <v>40159</v>
          </cell>
          <cell r="D1079">
            <v>2.52</v>
          </cell>
        </row>
        <row r="1080">
          <cell r="C1080">
            <v>40160</v>
          </cell>
          <cell r="D1080">
            <v>2.52</v>
          </cell>
        </row>
        <row r="1081">
          <cell r="C1081">
            <v>40161</v>
          </cell>
          <cell r="D1081">
            <v>2.52</v>
          </cell>
        </row>
        <row r="1082">
          <cell r="C1082">
            <v>40162</v>
          </cell>
          <cell r="D1082">
            <v>2.52</v>
          </cell>
        </row>
        <row r="1083">
          <cell r="C1083">
            <v>40163</v>
          </cell>
          <cell r="D1083">
            <v>2.52</v>
          </cell>
        </row>
        <row r="1084">
          <cell r="C1084">
            <v>40164</v>
          </cell>
          <cell r="D1084">
            <v>2.52</v>
          </cell>
        </row>
        <row r="1085">
          <cell r="C1085">
            <v>40165</v>
          </cell>
          <cell r="D1085">
            <v>2.52</v>
          </cell>
        </row>
        <row r="1086">
          <cell r="C1086">
            <v>40166</v>
          </cell>
          <cell r="D1086">
            <v>2.52</v>
          </cell>
        </row>
        <row r="1087">
          <cell r="C1087">
            <v>40167</v>
          </cell>
          <cell r="D1087">
            <v>2.52</v>
          </cell>
        </row>
        <row r="1088">
          <cell r="C1088">
            <v>40168</v>
          </cell>
          <cell r="D1088">
            <v>2.52</v>
          </cell>
        </row>
        <row r="1089">
          <cell r="C1089">
            <v>40169</v>
          </cell>
          <cell r="D1089">
            <v>2.52</v>
          </cell>
        </row>
        <row r="1090">
          <cell r="C1090">
            <v>40170</v>
          </cell>
          <cell r="D1090">
            <v>2.52</v>
          </cell>
        </row>
        <row r="1091">
          <cell r="C1091">
            <v>40171</v>
          </cell>
          <cell r="D1091">
            <v>2.52</v>
          </cell>
        </row>
        <row r="1092">
          <cell r="C1092">
            <v>40172</v>
          </cell>
          <cell r="D1092">
            <v>2.52</v>
          </cell>
        </row>
        <row r="1093">
          <cell r="C1093">
            <v>40173</v>
          </cell>
          <cell r="D1093">
            <v>2.52</v>
          </cell>
        </row>
        <row r="1094">
          <cell r="C1094">
            <v>40174</v>
          </cell>
          <cell r="D1094">
            <v>2.52</v>
          </cell>
        </row>
        <row r="1095">
          <cell r="C1095">
            <v>40175</v>
          </cell>
          <cell r="D1095">
            <v>2.52</v>
          </cell>
        </row>
        <row r="1096">
          <cell r="C1096">
            <v>40176</v>
          </cell>
          <cell r="D1096">
            <v>2.52</v>
          </cell>
        </row>
        <row r="1097">
          <cell r="C1097">
            <v>40177</v>
          </cell>
          <cell r="D1097">
            <v>2.52</v>
          </cell>
        </row>
        <row r="1098">
          <cell r="C1098">
            <v>40178</v>
          </cell>
          <cell r="D1098">
            <v>2.52</v>
          </cell>
        </row>
        <row r="1099">
          <cell r="C1099">
            <v>40179</v>
          </cell>
          <cell r="D1099">
            <v>2.52</v>
          </cell>
        </row>
        <row r="1100">
          <cell r="C1100">
            <v>40180</v>
          </cell>
          <cell r="D1100">
            <v>2.52</v>
          </cell>
        </row>
        <row r="1101">
          <cell r="C1101">
            <v>40181</v>
          </cell>
          <cell r="D1101">
            <v>2.52</v>
          </cell>
        </row>
        <row r="1102">
          <cell r="C1102">
            <v>40182</v>
          </cell>
          <cell r="D1102">
            <v>2.73</v>
          </cell>
        </row>
        <row r="1103">
          <cell r="C1103">
            <v>40183</v>
          </cell>
          <cell r="D1103">
            <v>2.73</v>
          </cell>
        </row>
        <row r="1104">
          <cell r="C1104">
            <v>40184</v>
          </cell>
          <cell r="D1104">
            <v>2.73</v>
          </cell>
        </row>
        <row r="1105">
          <cell r="C1105">
            <v>40185</v>
          </cell>
          <cell r="D1105">
            <v>2.73</v>
          </cell>
        </row>
        <row r="1106">
          <cell r="C1106">
            <v>40186</v>
          </cell>
          <cell r="D1106">
            <v>2.73</v>
          </cell>
        </row>
        <row r="1107">
          <cell r="C1107">
            <v>40187</v>
          </cell>
          <cell r="D1107">
            <v>2.73</v>
          </cell>
        </row>
        <row r="1108">
          <cell r="C1108">
            <v>40188</v>
          </cell>
          <cell r="D1108">
            <v>2.73</v>
          </cell>
        </row>
        <row r="1109">
          <cell r="C1109">
            <v>40189</v>
          </cell>
          <cell r="D1109">
            <v>2.89</v>
          </cell>
        </row>
        <row r="1110">
          <cell r="C1110">
            <v>40190</v>
          </cell>
          <cell r="D1110">
            <v>2.89</v>
          </cell>
        </row>
        <row r="1111">
          <cell r="C1111">
            <v>40191</v>
          </cell>
          <cell r="D1111">
            <v>2.89</v>
          </cell>
        </row>
        <row r="1112">
          <cell r="C1112">
            <v>40192</v>
          </cell>
          <cell r="D1112">
            <v>2.89</v>
          </cell>
        </row>
        <row r="1113">
          <cell r="C1113">
            <v>40193</v>
          </cell>
          <cell r="D1113">
            <v>2.89</v>
          </cell>
        </row>
        <row r="1114">
          <cell r="C1114">
            <v>40194</v>
          </cell>
          <cell r="D1114">
            <v>2.89</v>
          </cell>
        </row>
        <row r="1115">
          <cell r="C1115">
            <v>40195</v>
          </cell>
          <cell r="D1115">
            <v>2.89</v>
          </cell>
        </row>
        <row r="1116">
          <cell r="C1116">
            <v>40196</v>
          </cell>
          <cell r="D1116">
            <v>2.89</v>
          </cell>
        </row>
        <row r="1117">
          <cell r="C1117">
            <v>40197</v>
          </cell>
          <cell r="D1117">
            <v>2.89</v>
          </cell>
        </row>
        <row r="1118">
          <cell r="C1118">
            <v>40198</v>
          </cell>
          <cell r="D1118">
            <v>2.89</v>
          </cell>
        </row>
        <row r="1119">
          <cell r="C1119">
            <v>40199</v>
          </cell>
          <cell r="D1119">
            <v>2.89</v>
          </cell>
        </row>
        <row r="1120">
          <cell r="C1120">
            <v>40200</v>
          </cell>
          <cell r="D1120">
            <v>2.89</v>
          </cell>
        </row>
        <row r="1121">
          <cell r="C1121">
            <v>40201</v>
          </cell>
          <cell r="D1121">
            <v>2.89</v>
          </cell>
        </row>
        <row r="1122">
          <cell r="C1122">
            <v>40202</v>
          </cell>
          <cell r="D1122">
            <v>2.89</v>
          </cell>
        </row>
        <row r="1123">
          <cell r="C1123">
            <v>40203</v>
          </cell>
          <cell r="D1123">
            <v>2.63</v>
          </cell>
        </row>
        <row r="1124">
          <cell r="C1124">
            <v>40204</v>
          </cell>
          <cell r="D1124">
            <v>2.63</v>
          </cell>
        </row>
        <row r="1125">
          <cell r="C1125">
            <v>40205</v>
          </cell>
          <cell r="D1125">
            <v>2.63</v>
          </cell>
        </row>
        <row r="1126">
          <cell r="C1126">
            <v>40206</v>
          </cell>
          <cell r="D1126">
            <v>2.63</v>
          </cell>
        </row>
        <row r="1127">
          <cell r="C1127">
            <v>40207</v>
          </cell>
          <cell r="D1127">
            <v>2.63</v>
          </cell>
        </row>
        <row r="1128">
          <cell r="C1128">
            <v>40208</v>
          </cell>
          <cell r="D1128">
            <v>2.63</v>
          </cell>
        </row>
        <row r="1129">
          <cell r="C1129">
            <v>40209</v>
          </cell>
          <cell r="D1129">
            <v>2.63</v>
          </cell>
        </row>
        <row r="1130">
          <cell r="C1130">
            <v>40210</v>
          </cell>
          <cell r="D1130">
            <v>2.63</v>
          </cell>
        </row>
        <row r="1131">
          <cell r="C1131">
            <v>40211</v>
          </cell>
          <cell r="D1131">
            <v>2.63</v>
          </cell>
        </row>
        <row r="1132">
          <cell r="C1132">
            <v>40212</v>
          </cell>
          <cell r="D1132">
            <v>2.63</v>
          </cell>
        </row>
        <row r="1133">
          <cell r="C1133">
            <v>40213</v>
          </cell>
          <cell r="D1133">
            <v>2.63</v>
          </cell>
        </row>
        <row r="1134">
          <cell r="C1134">
            <v>40214</v>
          </cell>
          <cell r="D1134">
            <v>2.63</v>
          </cell>
        </row>
        <row r="1135">
          <cell r="C1135">
            <v>40215</v>
          </cell>
          <cell r="D1135">
            <v>2.63</v>
          </cell>
        </row>
        <row r="1136">
          <cell r="C1136">
            <v>40216</v>
          </cell>
          <cell r="D1136">
            <v>2.63</v>
          </cell>
        </row>
        <row r="1137">
          <cell r="C1137">
            <v>40217</v>
          </cell>
          <cell r="D1137">
            <v>2.63</v>
          </cell>
        </row>
        <row r="1138">
          <cell r="C1138">
            <v>40218</v>
          </cell>
          <cell r="D1138">
            <v>2.63</v>
          </cell>
        </row>
        <row r="1139">
          <cell r="C1139">
            <v>40219</v>
          </cell>
          <cell r="D1139">
            <v>2.63</v>
          </cell>
        </row>
        <row r="1140">
          <cell r="C1140">
            <v>40220</v>
          </cell>
          <cell r="D1140">
            <v>2.63</v>
          </cell>
        </row>
        <row r="1141">
          <cell r="C1141">
            <v>40221</v>
          </cell>
          <cell r="D1141">
            <v>2.63</v>
          </cell>
        </row>
        <row r="1142">
          <cell r="C1142">
            <v>40222</v>
          </cell>
          <cell r="D1142">
            <v>2.63</v>
          </cell>
        </row>
        <row r="1143">
          <cell r="C1143">
            <v>40223</v>
          </cell>
          <cell r="D1143">
            <v>2.63</v>
          </cell>
        </row>
        <row r="1144">
          <cell r="C1144">
            <v>40224</v>
          </cell>
          <cell r="D1144">
            <v>2.4700000000000002</v>
          </cell>
        </row>
        <row r="1145">
          <cell r="C1145">
            <v>40225</v>
          </cell>
          <cell r="D1145">
            <v>2.4700000000000002</v>
          </cell>
        </row>
        <row r="1146">
          <cell r="C1146">
            <v>40226</v>
          </cell>
          <cell r="D1146">
            <v>2.4700000000000002</v>
          </cell>
        </row>
        <row r="1147">
          <cell r="C1147">
            <v>40227</v>
          </cell>
          <cell r="D1147">
            <v>2.4700000000000002</v>
          </cell>
        </row>
        <row r="1148">
          <cell r="C1148">
            <v>40228</v>
          </cell>
          <cell r="D1148">
            <v>2.4700000000000002</v>
          </cell>
        </row>
        <row r="1149">
          <cell r="C1149">
            <v>40229</v>
          </cell>
          <cell r="D1149">
            <v>2.4700000000000002</v>
          </cell>
        </row>
        <row r="1150">
          <cell r="C1150">
            <v>40230</v>
          </cell>
          <cell r="D1150">
            <v>2.4700000000000002</v>
          </cell>
        </row>
        <row r="1151">
          <cell r="C1151">
            <v>40231</v>
          </cell>
          <cell r="D1151">
            <v>2.4700000000000002</v>
          </cell>
        </row>
        <row r="1152">
          <cell r="C1152">
            <v>40232</v>
          </cell>
          <cell r="D1152">
            <v>2.4700000000000002</v>
          </cell>
        </row>
        <row r="1153">
          <cell r="C1153">
            <v>40233</v>
          </cell>
          <cell r="D1153">
            <v>2.4700000000000002</v>
          </cell>
        </row>
        <row r="1154">
          <cell r="C1154">
            <v>40234</v>
          </cell>
          <cell r="D1154">
            <v>2.4700000000000002</v>
          </cell>
        </row>
        <row r="1155">
          <cell r="C1155">
            <v>40235</v>
          </cell>
          <cell r="D1155">
            <v>2.4700000000000002</v>
          </cell>
        </row>
        <row r="1156">
          <cell r="C1156">
            <v>40236</v>
          </cell>
          <cell r="D1156">
            <v>2.4700000000000002</v>
          </cell>
        </row>
        <row r="1157">
          <cell r="C1157">
            <v>40237</v>
          </cell>
          <cell r="D1157">
            <v>2.4700000000000002</v>
          </cell>
        </row>
        <row r="1158">
          <cell r="C1158">
            <v>40238</v>
          </cell>
          <cell r="D1158">
            <v>2.74</v>
          </cell>
        </row>
        <row r="1159">
          <cell r="C1159">
            <v>40239</v>
          </cell>
          <cell r="D1159">
            <v>2.74</v>
          </cell>
        </row>
        <row r="1160">
          <cell r="C1160">
            <v>40240</v>
          </cell>
          <cell r="D1160">
            <v>2.74</v>
          </cell>
        </row>
        <row r="1161">
          <cell r="C1161">
            <v>40241</v>
          </cell>
          <cell r="D1161">
            <v>2.74</v>
          </cell>
        </row>
        <row r="1162">
          <cell r="C1162">
            <v>40242</v>
          </cell>
          <cell r="D1162">
            <v>2.74</v>
          </cell>
        </row>
        <row r="1163">
          <cell r="C1163">
            <v>40243</v>
          </cell>
          <cell r="D1163">
            <v>2.74</v>
          </cell>
        </row>
        <row r="1164">
          <cell r="C1164">
            <v>40244</v>
          </cell>
          <cell r="D1164">
            <v>2.74</v>
          </cell>
        </row>
        <row r="1165">
          <cell r="C1165">
            <v>40245</v>
          </cell>
          <cell r="D1165">
            <v>2.74</v>
          </cell>
        </row>
        <row r="1166">
          <cell r="C1166">
            <v>40246</v>
          </cell>
          <cell r="D1166">
            <v>2.74</v>
          </cell>
        </row>
        <row r="1167">
          <cell r="C1167">
            <v>40247</v>
          </cell>
          <cell r="D1167">
            <v>2.74</v>
          </cell>
        </row>
        <row r="1168">
          <cell r="C1168">
            <v>40248</v>
          </cell>
          <cell r="D1168">
            <v>2.74</v>
          </cell>
        </row>
        <row r="1169">
          <cell r="C1169">
            <v>40249</v>
          </cell>
          <cell r="D1169">
            <v>2.74</v>
          </cell>
        </row>
        <row r="1170">
          <cell r="C1170">
            <v>40250</v>
          </cell>
          <cell r="D1170">
            <v>2.74</v>
          </cell>
        </row>
        <row r="1171">
          <cell r="C1171">
            <v>40251</v>
          </cell>
          <cell r="D1171">
            <v>2.74</v>
          </cell>
        </row>
        <row r="1172">
          <cell r="C1172">
            <v>40252</v>
          </cell>
          <cell r="D1172">
            <v>2.74</v>
          </cell>
        </row>
        <row r="1173">
          <cell r="C1173">
            <v>40253</v>
          </cell>
          <cell r="D1173">
            <v>2.74</v>
          </cell>
        </row>
        <row r="1174">
          <cell r="C1174">
            <v>40254</v>
          </cell>
          <cell r="D1174">
            <v>2.74</v>
          </cell>
        </row>
        <row r="1175">
          <cell r="C1175">
            <v>40255</v>
          </cell>
          <cell r="D1175">
            <v>2.74</v>
          </cell>
        </row>
        <row r="1176">
          <cell r="C1176">
            <v>40256</v>
          </cell>
          <cell r="D1176">
            <v>2.74</v>
          </cell>
        </row>
        <row r="1177">
          <cell r="C1177">
            <v>40257</v>
          </cell>
          <cell r="D1177">
            <v>2.74</v>
          </cell>
        </row>
        <row r="1178">
          <cell r="C1178">
            <v>40258</v>
          </cell>
          <cell r="D1178">
            <v>2.74</v>
          </cell>
        </row>
        <row r="1179">
          <cell r="C1179">
            <v>40259</v>
          </cell>
          <cell r="D1179">
            <v>2.74</v>
          </cell>
        </row>
        <row r="1180">
          <cell r="C1180">
            <v>40260</v>
          </cell>
          <cell r="D1180">
            <v>2.74</v>
          </cell>
        </row>
        <row r="1181">
          <cell r="C1181">
            <v>40261</v>
          </cell>
          <cell r="D1181">
            <v>2.74</v>
          </cell>
        </row>
        <row r="1182">
          <cell r="C1182">
            <v>40262</v>
          </cell>
          <cell r="D1182">
            <v>2.74</v>
          </cell>
        </row>
        <row r="1183">
          <cell r="C1183">
            <v>40263</v>
          </cell>
          <cell r="D1183">
            <v>2.74</v>
          </cell>
        </row>
        <row r="1184">
          <cell r="C1184">
            <v>40264</v>
          </cell>
          <cell r="D1184">
            <v>2.74</v>
          </cell>
        </row>
        <row r="1185">
          <cell r="C1185">
            <v>40265</v>
          </cell>
          <cell r="D1185">
            <v>2.74</v>
          </cell>
        </row>
        <row r="1186">
          <cell r="C1186">
            <v>40266</v>
          </cell>
          <cell r="D1186">
            <v>2.74</v>
          </cell>
        </row>
        <row r="1187">
          <cell r="C1187">
            <v>40267</v>
          </cell>
          <cell r="D1187">
            <v>2.74</v>
          </cell>
        </row>
        <row r="1188">
          <cell r="C1188">
            <v>40268</v>
          </cell>
          <cell r="D1188">
            <v>2.74</v>
          </cell>
        </row>
        <row r="1189">
          <cell r="C1189">
            <v>40269</v>
          </cell>
          <cell r="D1189">
            <v>2.74</v>
          </cell>
        </row>
        <row r="1190">
          <cell r="C1190">
            <v>40270</v>
          </cell>
          <cell r="D1190">
            <v>2.74</v>
          </cell>
        </row>
        <row r="1191">
          <cell r="C1191">
            <v>40271</v>
          </cell>
          <cell r="D1191">
            <v>2.74</v>
          </cell>
        </row>
        <row r="1192">
          <cell r="C1192">
            <v>40272</v>
          </cell>
          <cell r="D1192">
            <v>2.74</v>
          </cell>
        </row>
        <row r="1193">
          <cell r="C1193">
            <v>40273</v>
          </cell>
          <cell r="D1193">
            <v>2.91</v>
          </cell>
        </row>
        <row r="1194">
          <cell r="C1194">
            <v>40274</v>
          </cell>
          <cell r="D1194">
            <v>2.91</v>
          </cell>
        </row>
        <row r="1195">
          <cell r="C1195">
            <v>40275</v>
          </cell>
          <cell r="D1195">
            <v>2.91</v>
          </cell>
        </row>
        <row r="1196">
          <cell r="C1196">
            <v>40276</v>
          </cell>
          <cell r="D1196">
            <v>2.91</v>
          </cell>
        </row>
        <row r="1197">
          <cell r="C1197">
            <v>40277</v>
          </cell>
          <cell r="D1197">
            <v>2.91</v>
          </cell>
        </row>
        <row r="1198">
          <cell r="C1198">
            <v>40278</v>
          </cell>
          <cell r="D1198">
            <v>2.91</v>
          </cell>
        </row>
        <row r="1199">
          <cell r="C1199">
            <v>40279</v>
          </cell>
          <cell r="D1199">
            <v>2.91</v>
          </cell>
        </row>
        <row r="1200">
          <cell r="C1200">
            <v>40280</v>
          </cell>
          <cell r="D1200">
            <v>2.91</v>
          </cell>
        </row>
        <row r="1201">
          <cell r="C1201">
            <v>40281</v>
          </cell>
          <cell r="D1201">
            <v>2.91</v>
          </cell>
        </row>
        <row r="1202">
          <cell r="C1202">
            <v>40282</v>
          </cell>
          <cell r="D1202">
            <v>2.91</v>
          </cell>
        </row>
        <row r="1203">
          <cell r="C1203">
            <v>40283</v>
          </cell>
          <cell r="D1203">
            <v>2.91</v>
          </cell>
        </row>
        <row r="1204">
          <cell r="C1204">
            <v>40284</v>
          </cell>
          <cell r="D1204">
            <v>2.91</v>
          </cell>
        </row>
        <row r="1205">
          <cell r="C1205">
            <v>40285</v>
          </cell>
          <cell r="D1205">
            <v>2.91</v>
          </cell>
        </row>
        <row r="1206">
          <cell r="C1206">
            <v>40286</v>
          </cell>
          <cell r="D1206">
            <v>2.91</v>
          </cell>
        </row>
        <row r="1207">
          <cell r="C1207">
            <v>40287</v>
          </cell>
          <cell r="D1207">
            <v>2.91</v>
          </cell>
        </row>
        <row r="1208">
          <cell r="C1208">
            <v>40288</v>
          </cell>
          <cell r="D1208">
            <v>2.91</v>
          </cell>
        </row>
        <row r="1209">
          <cell r="C1209">
            <v>40289</v>
          </cell>
          <cell r="D1209">
            <v>2.91</v>
          </cell>
        </row>
        <row r="1210">
          <cell r="C1210">
            <v>40290</v>
          </cell>
          <cell r="D1210">
            <v>2.91</v>
          </cell>
        </row>
        <row r="1211">
          <cell r="C1211">
            <v>40291</v>
          </cell>
          <cell r="D1211">
            <v>2.91</v>
          </cell>
        </row>
        <row r="1212">
          <cell r="C1212">
            <v>40292</v>
          </cell>
          <cell r="D1212">
            <v>2.91</v>
          </cell>
        </row>
        <row r="1213">
          <cell r="C1213">
            <v>40293</v>
          </cell>
          <cell r="D1213">
            <v>2.91</v>
          </cell>
        </row>
        <row r="1214">
          <cell r="C1214">
            <v>40294</v>
          </cell>
          <cell r="D1214">
            <v>2.91</v>
          </cell>
        </row>
        <row r="1215">
          <cell r="C1215">
            <v>40295</v>
          </cell>
          <cell r="D1215">
            <v>2.91</v>
          </cell>
        </row>
        <row r="1216">
          <cell r="C1216">
            <v>40296</v>
          </cell>
          <cell r="D1216">
            <v>2.91</v>
          </cell>
        </row>
        <row r="1217">
          <cell r="C1217">
            <v>40297</v>
          </cell>
          <cell r="D1217">
            <v>2.91</v>
          </cell>
        </row>
        <row r="1218">
          <cell r="C1218">
            <v>40298</v>
          </cell>
          <cell r="D1218">
            <v>2.91</v>
          </cell>
        </row>
        <row r="1219">
          <cell r="C1219">
            <v>40299</v>
          </cell>
          <cell r="D1219">
            <v>2.91</v>
          </cell>
        </row>
        <row r="1220">
          <cell r="C1220">
            <v>40300</v>
          </cell>
          <cell r="D1220">
            <v>2.91</v>
          </cell>
        </row>
        <row r="1221">
          <cell r="C1221">
            <v>40301</v>
          </cell>
          <cell r="D1221">
            <v>3.08</v>
          </cell>
        </row>
        <row r="1222">
          <cell r="C1222">
            <v>40302</v>
          </cell>
          <cell r="D1222">
            <v>3.08</v>
          </cell>
        </row>
        <row r="1223">
          <cell r="C1223">
            <v>40303</v>
          </cell>
          <cell r="D1223">
            <v>3.08</v>
          </cell>
        </row>
        <row r="1224">
          <cell r="C1224">
            <v>40304</v>
          </cell>
          <cell r="D1224">
            <v>3.08</v>
          </cell>
        </row>
        <row r="1225">
          <cell r="C1225">
            <v>40305</v>
          </cell>
          <cell r="D1225">
            <v>3.08</v>
          </cell>
        </row>
        <row r="1226">
          <cell r="C1226">
            <v>40306</v>
          </cell>
          <cell r="D1226">
            <v>3.08</v>
          </cell>
        </row>
        <row r="1227">
          <cell r="C1227">
            <v>40307</v>
          </cell>
          <cell r="D1227">
            <v>3.08</v>
          </cell>
        </row>
        <row r="1228">
          <cell r="C1228">
            <v>40308</v>
          </cell>
          <cell r="D1228">
            <v>3.08</v>
          </cell>
        </row>
        <row r="1229">
          <cell r="C1229">
            <v>40309</v>
          </cell>
          <cell r="D1229">
            <v>3.08</v>
          </cell>
        </row>
        <row r="1230">
          <cell r="C1230">
            <v>40310</v>
          </cell>
          <cell r="D1230">
            <v>3.08</v>
          </cell>
        </row>
        <row r="1231">
          <cell r="C1231">
            <v>40311</v>
          </cell>
          <cell r="D1231">
            <v>3.08</v>
          </cell>
        </row>
        <row r="1232">
          <cell r="C1232">
            <v>40312</v>
          </cell>
          <cell r="D1232">
            <v>3.08</v>
          </cell>
        </row>
        <row r="1233">
          <cell r="C1233">
            <v>40313</v>
          </cell>
          <cell r="D1233">
            <v>3.08</v>
          </cell>
        </row>
        <row r="1234">
          <cell r="C1234">
            <v>40314</v>
          </cell>
          <cell r="D1234">
            <v>3.08</v>
          </cell>
        </row>
        <row r="1235">
          <cell r="C1235">
            <v>40315</v>
          </cell>
          <cell r="D1235">
            <v>2.89</v>
          </cell>
        </row>
        <row r="1236">
          <cell r="C1236">
            <v>40316</v>
          </cell>
          <cell r="D1236">
            <v>2.89</v>
          </cell>
        </row>
        <row r="1237">
          <cell r="C1237">
            <v>40317</v>
          </cell>
          <cell r="D1237">
            <v>2.89</v>
          </cell>
        </row>
        <row r="1238">
          <cell r="C1238">
            <v>40318</v>
          </cell>
          <cell r="D1238">
            <v>2.89</v>
          </cell>
        </row>
        <row r="1239">
          <cell r="C1239">
            <v>40319</v>
          </cell>
          <cell r="D1239">
            <v>2.89</v>
          </cell>
        </row>
        <row r="1240">
          <cell r="C1240">
            <v>40320</v>
          </cell>
          <cell r="D1240">
            <v>2.89</v>
          </cell>
        </row>
        <row r="1241">
          <cell r="C1241">
            <v>40321</v>
          </cell>
          <cell r="D1241">
            <v>2.89</v>
          </cell>
        </row>
        <row r="1242">
          <cell r="C1242">
            <v>40322</v>
          </cell>
          <cell r="D1242">
            <v>2.59</v>
          </cell>
        </row>
        <row r="1243">
          <cell r="C1243">
            <v>40323</v>
          </cell>
          <cell r="D1243">
            <v>2.59</v>
          </cell>
        </row>
        <row r="1244">
          <cell r="C1244">
            <v>40324</v>
          </cell>
          <cell r="D1244">
            <v>2.59</v>
          </cell>
        </row>
        <row r="1245">
          <cell r="C1245">
            <v>40325</v>
          </cell>
          <cell r="D1245">
            <v>2.59</v>
          </cell>
        </row>
        <row r="1246">
          <cell r="C1246">
            <v>40326</v>
          </cell>
          <cell r="D1246">
            <v>2.59</v>
          </cell>
        </row>
        <row r="1247">
          <cell r="C1247">
            <v>40327</v>
          </cell>
          <cell r="D1247">
            <v>2.59</v>
          </cell>
        </row>
        <row r="1248">
          <cell r="C1248">
            <v>40328</v>
          </cell>
          <cell r="D1248">
            <v>2.59</v>
          </cell>
        </row>
        <row r="1249">
          <cell r="C1249">
            <v>40329</v>
          </cell>
          <cell r="D1249">
            <v>2.59</v>
          </cell>
        </row>
        <row r="1250">
          <cell r="C1250">
            <v>40330</v>
          </cell>
          <cell r="D1250">
            <v>2.59</v>
          </cell>
        </row>
        <row r="1251">
          <cell r="C1251">
            <v>40331</v>
          </cell>
          <cell r="D1251">
            <v>2.59</v>
          </cell>
        </row>
        <row r="1252">
          <cell r="C1252">
            <v>40332</v>
          </cell>
          <cell r="D1252">
            <v>2.59</v>
          </cell>
        </row>
        <row r="1253">
          <cell r="C1253">
            <v>40333</v>
          </cell>
          <cell r="D1253">
            <v>2.59</v>
          </cell>
        </row>
        <row r="1254">
          <cell r="C1254">
            <v>40334</v>
          </cell>
          <cell r="D1254">
            <v>2.59</v>
          </cell>
        </row>
        <row r="1255">
          <cell r="C1255">
            <v>40335</v>
          </cell>
          <cell r="D1255">
            <v>2.59</v>
          </cell>
        </row>
        <row r="1256">
          <cell r="C1256">
            <v>40336</v>
          </cell>
          <cell r="D1256">
            <v>2.59</v>
          </cell>
        </row>
        <row r="1257">
          <cell r="C1257">
            <v>40337</v>
          </cell>
          <cell r="D1257">
            <v>2.59</v>
          </cell>
        </row>
        <row r="1258">
          <cell r="C1258">
            <v>40338</v>
          </cell>
          <cell r="D1258">
            <v>2.59</v>
          </cell>
        </row>
        <row r="1259">
          <cell r="C1259">
            <v>40339</v>
          </cell>
          <cell r="D1259">
            <v>2.59</v>
          </cell>
        </row>
        <row r="1260">
          <cell r="C1260">
            <v>40340</v>
          </cell>
          <cell r="D1260">
            <v>2.59</v>
          </cell>
        </row>
        <row r="1261">
          <cell r="C1261">
            <v>40341</v>
          </cell>
          <cell r="D1261">
            <v>2.59</v>
          </cell>
        </row>
        <row r="1262">
          <cell r="C1262">
            <v>40342</v>
          </cell>
          <cell r="D1262">
            <v>2.59</v>
          </cell>
        </row>
        <row r="1263">
          <cell r="C1263">
            <v>40343</v>
          </cell>
          <cell r="D1263">
            <v>2.59</v>
          </cell>
        </row>
        <row r="1264">
          <cell r="C1264">
            <v>40344</v>
          </cell>
          <cell r="D1264">
            <v>2.59</v>
          </cell>
        </row>
        <row r="1265">
          <cell r="C1265">
            <v>40345</v>
          </cell>
          <cell r="D1265">
            <v>2.59</v>
          </cell>
        </row>
        <row r="1266">
          <cell r="C1266">
            <v>40346</v>
          </cell>
          <cell r="D1266">
            <v>2.59</v>
          </cell>
        </row>
        <row r="1267">
          <cell r="C1267">
            <v>40347</v>
          </cell>
          <cell r="D1267">
            <v>2.59</v>
          </cell>
        </row>
        <row r="1268">
          <cell r="C1268">
            <v>40348</v>
          </cell>
          <cell r="D1268">
            <v>2.59</v>
          </cell>
        </row>
        <row r="1269">
          <cell r="C1269">
            <v>40349</v>
          </cell>
          <cell r="D1269">
            <v>2.59</v>
          </cell>
        </row>
        <row r="1270">
          <cell r="C1270">
            <v>40350</v>
          </cell>
          <cell r="D1270">
            <v>2.59</v>
          </cell>
        </row>
        <row r="1271">
          <cell r="C1271">
            <v>40351</v>
          </cell>
          <cell r="D1271">
            <v>2.59</v>
          </cell>
        </row>
        <row r="1272">
          <cell r="C1272">
            <v>40352</v>
          </cell>
          <cell r="D1272">
            <v>2.59</v>
          </cell>
        </row>
        <row r="1273">
          <cell r="C1273">
            <v>40353</v>
          </cell>
          <cell r="D1273">
            <v>2.59</v>
          </cell>
        </row>
        <row r="1274">
          <cell r="C1274">
            <v>40354</v>
          </cell>
          <cell r="D1274">
            <v>2.59</v>
          </cell>
        </row>
        <row r="1275">
          <cell r="C1275">
            <v>40355</v>
          </cell>
          <cell r="D1275">
            <v>2.59</v>
          </cell>
        </row>
        <row r="1276">
          <cell r="C1276">
            <v>40356</v>
          </cell>
          <cell r="D1276">
            <v>2.59</v>
          </cell>
        </row>
        <row r="1277">
          <cell r="C1277">
            <v>40357</v>
          </cell>
          <cell r="D1277">
            <v>2.78</v>
          </cell>
        </row>
        <row r="1278">
          <cell r="C1278">
            <v>40358</v>
          </cell>
          <cell r="D1278">
            <v>2.78</v>
          </cell>
        </row>
        <row r="1279">
          <cell r="C1279">
            <v>40359</v>
          </cell>
          <cell r="D1279">
            <v>2.78</v>
          </cell>
        </row>
        <row r="1280">
          <cell r="C1280">
            <v>40360</v>
          </cell>
          <cell r="D1280">
            <v>2.78</v>
          </cell>
        </row>
        <row r="1281">
          <cell r="C1281">
            <v>40361</v>
          </cell>
          <cell r="D1281">
            <v>2.78</v>
          </cell>
        </row>
        <row r="1282">
          <cell r="C1282">
            <v>40362</v>
          </cell>
          <cell r="D1282">
            <v>2.78</v>
          </cell>
        </row>
        <row r="1283">
          <cell r="C1283">
            <v>40363</v>
          </cell>
          <cell r="D1283">
            <v>2.78</v>
          </cell>
        </row>
        <row r="1284">
          <cell r="C1284">
            <v>40364</v>
          </cell>
          <cell r="D1284">
            <v>2.78</v>
          </cell>
        </row>
        <row r="1285">
          <cell r="C1285">
            <v>40365</v>
          </cell>
          <cell r="D1285">
            <v>2.78</v>
          </cell>
        </row>
        <row r="1286">
          <cell r="C1286">
            <v>40366</v>
          </cell>
          <cell r="D1286">
            <v>2.78</v>
          </cell>
        </row>
        <row r="1287">
          <cell r="C1287">
            <v>40367</v>
          </cell>
          <cell r="D1287">
            <v>2.78</v>
          </cell>
        </row>
        <row r="1288">
          <cell r="C1288">
            <v>40368</v>
          </cell>
          <cell r="D1288">
            <v>2.78</v>
          </cell>
        </row>
        <row r="1289">
          <cell r="C1289">
            <v>40369</v>
          </cell>
          <cell r="D1289">
            <v>2.78</v>
          </cell>
        </row>
        <row r="1290">
          <cell r="C1290">
            <v>40370</v>
          </cell>
          <cell r="D1290">
            <v>2.78</v>
          </cell>
        </row>
        <row r="1291">
          <cell r="C1291">
            <v>40371</v>
          </cell>
          <cell r="D1291">
            <v>2.5</v>
          </cell>
        </row>
        <row r="1292">
          <cell r="C1292">
            <v>40372</v>
          </cell>
          <cell r="D1292">
            <v>2.5</v>
          </cell>
        </row>
        <row r="1293">
          <cell r="C1293">
            <v>40373</v>
          </cell>
          <cell r="D1293">
            <v>2.5</v>
          </cell>
        </row>
        <row r="1294">
          <cell r="C1294">
            <v>40374</v>
          </cell>
          <cell r="D1294">
            <v>2.5</v>
          </cell>
        </row>
        <row r="1295">
          <cell r="C1295">
            <v>40375</v>
          </cell>
          <cell r="D1295">
            <v>2.5</v>
          </cell>
        </row>
        <row r="1296">
          <cell r="C1296">
            <v>40376</v>
          </cell>
          <cell r="D1296">
            <v>2.5</v>
          </cell>
        </row>
        <row r="1297">
          <cell r="C1297">
            <v>40377</v>
          </cell>
          <cell r="D1297">
            <v>2.5</v>
          </cell>
        </row>
        <row r="1298">
          <cell r="C1298">
            <v>40378</v>
          </cell>
          <cell r="D1298">
            <v>2.67</v>
          </cell>
        </row>
        <row r="1299">
          <cell r="C1299">
            <v>40379</v>
          </cell>
          <cell r="D1299">
            <v>2.67</v>
          </cell>
        </row>
        <row r="1300">
          <cell r="C1300">
            <v>40380</v>
          </cell>
          <cell r="D1300">
            <v>2.67</v>
          </cell>
        </row>
        <row r="1301">
          <cell r="C1301">
            <v>40381</v>
          </cell>
          <cell r="D1301">
            <v>2.67</v>
          </cell>
        </row>
        <row r="1302">
          <cell r="C1302">
            <v>40382</v>
          </cell>
          <cell r="D1302">
            <v>2.67</v>
          </cell>
        </row>
        <row r="1303">
          <cell r="C1303">
            <v>40383</v>
          </cell>
          <cell r="D1303">
            <v>2.67</v>
          </cell>
        </row>
        <row r="1304">
          <cell r="C1304">
            <v>40384</v>
          </cell>
          <cell r="D1304">
            <v>2.67</v>
          </cell>
        </row>
        <row r="1305">
          <cell r="C1305">
            <v>40385</v>
          </cell>
          <cell r="D1305">
            <v>2.67</v>
          </cell>
        </row>
        <row r="1306">
          <cell r="C1306">
            <v>40386</v>
          </cell>
          <cell r="D1306">
            <v>2.67</v>
          </cell>
        </row>
        <row r="1307">
          <cell r="C1307">
            <v>40387</v>
          </cell>
          <cell r="D1307">
            <v>2.67</v>
          </cell>
        </row>
        <row r="1308">
          <cell r="C1308">
            <v>40388</v>
          </cell>
          <cell r="D1308">
            <v>2.67</v>
          </cell>
        </row>
        <row r="1309">
          <cell r="C1309">
            <v>40389</v>
          </cell>
          <cell r="D1309">
            <v>2.67</v>
          </cell>
        </row>
        <row r="1310">
          <cell r="C1310">
            <v>40390</v>
          </cell>
          <cell r="D1310">
            <v>2.67</v>
          </cell>
        </row>
        <row r="1311">
          <cell r="C1311">
            <v>40391</v>
          </cell>
          <cell r="D1311">
            <v>2.67</v>
          </cell>
        </row>
        <row r="1312">
          <cell r="C1312">
            <v>40392</v>
          </cell>
          <cell r="D1312">
            <v>2.67</v>
          </cell>
        </row>
        <row r="1313">
          <cell r="C1313">
            <v>40393</v>
          </cell>
          <cell r="D1313">
            <v>2.67</v>
          </cell>
        </row>
        <row r="1314">
          <cell r="C1314">
            <v>40394</v>
          </cell>
          <cell r="D1314">
            <v>2.67</v>
          </cell>
        </row>
        <row r="1315">
          <cell r="C1315">
            <v>40395</v>
          </cell>
          <cell r="D1315">
            <v>2.67</v>
          </cell>
        </row>
        <row r="1316">
          <cell r="C1316">
            <v>40396</v>
          </cell>
          <cell r="D1316">
            <v>2.67</v>
          </cell>
        </row>
        <row r="1317">
          <cell r="C1317">
            <v>40397</v>
          </cell>
          <cell r="D1317">
            <v>2.67</v>
          </cell>
        </row>
        <row r="1318">
          <cell r="C1318">
            <v>40398</v>
          </cell>
          <cell r="D1318">
            <v>2.67</v>
          </cell>
        </row>
        <row r="1319">
          <cell r="C1319">
            <v>40399</v>
          </cell>
          <cell r="D1319">
            <v>2.93</v>
          </cell>
        </row>
        <row r="1320">
          <cell r="C1320">
            <v>40400</v>
          </cell>
          <cell r="D1320">
            <v>2.93</v>
          </cell>
        </row>
        <row r="1321">
          <cell r="C1321">
            <v>40401</v>
          </cell>
          <cell r="D1321">
            <v>2.93</v>
          </cell>
        </row>
        <row r="1322">
          <cell r="C1322">
            <v>40402</v>
          </cell>
          <cell r="D1322">
            <v>2.93</v>
          </cell>
        </row>
        <row r="1323">
          <cell r="C1323">
            <v>40403</v>
          </cell>
          <cell r="D1323">
            <v>2.93</v>
          </cell>
        </row>
        <row r="1324">
          <cell r="C1324">
            <v>40404</v>
          </cell>
          <cell r="D1324">
            <v>2.93</v>
          </cell>
        </row>
        <row r="1325">
          <cell r="C1325">
            <v>40405</v>
          </cell>
          <cell r="D1325">
            <v>2.93</v>
          </cell>
        </row>
        <row r="1326">
          <cell r="C1326">
            <v>40406</v>
          </cell>
          <cell r="D1326">
            <v>2.93</v>
          </cell>
        </row>
        <row r="1327">
          <cell r="C1327">
            <v>40407</v>
          </cell>
          <cell r="D1327">
            <v>2.93</v>
          </cell>
        </row>
        <row r="1328">
          <cell r="C1328">
            <v>40408</v>
          </cell>
          <cell r="D1328">
            <v>2.93</v>
          </cell>
        </row>
        <row r="1329">
          <cell r="C1329">
            <v>40409</v>
          </cell>
          <cell r="D1329">
            <v>2.93</v>
          </cell>
        </row>
        <row r="1330">
          <cell r="C1330">
            <v>40410</v>
          </cell>
          <cell r="D1330">
            <v>2.93</v>
          </cell>
        </row>
        <row r="1331">
          <cell r="C1331">
            <v>40411</v>
          </cell>
          <cell r="D1331">
            <v>2.93</v>
          </cell>
        </row>
        <row r="1332">
          <cell r="C1332">
            <v>40412</v>
          </cell>
          <cell r="D1332">
            <v>2.93</v>
          </cell>
        </row>
        <row r="1333">
          <cell r="C1333">
            <v>40413</v>
          </cell>
          <cell r="D1333">
            <v>2.61</v>
          </cell>
        </row>
        <row r="1334">
          <cell r="C1334">
            <v>40414</v>
          </cell>
          <cell r="D1334">
            <v>2.61</v>
          </cell>
        </row>
        <row r="1335">
          <cell r="C1335">
            <v>40415</v>
          </cell>
          <cell r="D1335">
            <v>2.61</v>
          </cell>
        </row>
        <row r="1336">
          <cell r="C1336">
            <v>40416</v>
          </cell>
          <cell r="D1336">
            <v>2.61</v>
          </cell>
        </row>
        <row r="1337">
          <cell r="C1337">
            <v>40417</v>
          </cell>
          <cell r="D1337">
            <v>2.61</v>
          </cell>
        </row>
        <row r="1338">
          <cell r="C1338">
            <v>40418</v>
          </cell>
          <cell r="D1338">
            <v>2.61</v>
          </cell>
        </row>
        <row r="1339">
          <cell r="C1339">
            <v>40419</v>
          </cell>
          <cell r="D1339">
            <v>2.61</v>
          </cell>
        </row>
        <row r="1340">
          <cell r="C1340">
            <v>40420</v>
          </cell>
          <cell r="D1340">
            <v>2.61</v>
          </cell>
        </row>
        <row r="1341">
          <cell r="C1341">
            <v>40421</v>
          </cell>
          <cell r="D1341">
            <v>2.61</v>
          </cell>
        </row>
        <row r="1342">
          <cell r="C1342">
            <v>40422</v>
          </cell>
          <cell r="D1342">
            <v>2.61</v>
          </cell>
        </row>
        <row r="1343">
          <cell r="C1343">
            <v>40423</v>
          </cell>
          <cell r="D1343">
            <v>2.61</v>
          </cell>
        </row>
        <row r="1344">
          <cell r="C1344">
            <v>40424</v>
          </cell>
          <cell r="D1344">
            <v>2.61</v>
          </cell>
        </row>
        <row r="1345">
          <cell r="C1345">
            <v>40425</v>
          </cell>
          <cell r="D1345">
            <v>2.61</v>
          </cell>
        </row>
        <row r="1346">
          <cell r="C1346">
            <v>40426</v>
          </cell>
          <cell r="D1346">
            <v>2.61</v>
          </cell>
        </row>
        <row r="1347">
          <cell r="C1347">
            <v>40427</v>
          </cell>
          <cell r="D1347">
            <v>2.61</v>
          </cell>
        </row>
        <row r="1348">
          <cell r="C1348">
            <v>40428</v>
          </cell>
          <cell r="D1348">
            <v>2.61</v>
          </cell>
        </row>
        <row r="1349">
          <cell r="C1349">
            <v>40429</v>
          </cell>
          <cell r="D1349">
            <v>2.61</v>
          </cell>
        </row>
        <row r="1350">
          <cell r="C1350">
            <v>40430</v>
          </cell>
          <cell r="D1350">
            <v>2.61</v>
          </cell>
        </row>
        <row r="1351">
          <cell r="C1351">
            <v>40431</v>
          </cell>
          <cell r="D1351">
            <v>2.61</v>
          </cell>
        </row>
        <row r="1352">
          <cell r="C1352">
            <v>40432</v>
          </cell>
          <cell r="D1352">
            <v>2.61</v>
          </cell>
        </row>
        <row r="1353">
          <cell r="C1353">
            <v>40433</v>
          </cell>
          <cell r="D1353">
            <v>2.61</v>
          </cell>
        </row>
        <row r="1354">
          <cell r="C1354">
            <v>40434</v>
          </cell>
          <cell r="D1354">
            <v>2.61</v>
          </cell>
        </row>
        <row r="1355">
          <cell r="C1355">
            <v>40435</v>
          </cell>
          <cell r="D1355">
            <v>2.61</v>
          </cell>
        </row>
        <row r="1356">
          <cell r="C1356">
            <v>40436</v>
          </cell>
          <cell r="D1356">
            <v>2.61</v>
          </cell>
        </row>
        <row r="1357">
          <cell r="C1357">
            <v>40437</v>
          </cell>
          <cell r="D1357">
            <v>2.61</v>
          </cell>
        </row>
        <row r="1358">
          <cell r="C1358">
            <v>40438</v>
          </cell>
          <cell r="D1358">
            <v>2.61</v>
          </cell>
        </row>
        <row r="1359">
          <cell r="C1359">
            <v>40439</v>
          </cell>
          <cell r="D1359">
            <v>2.61</v>
          </cell>
        </row>
        <row r="1360">
          <cell r="C1360">
            <v>40440</v>
          </cell>
          <cell r="D1360">
            <v>2.61</v>
          </cell>
        </row>
        <row r="1361">
          <cell r="C1361">
            <v>40441</v>
          </cell>
          <cell r="D1361">
            <v>2.77</v>
          </cell>
        </row>
        <row r="1362">
          <cell r="C1362">
            <v>40442</v>
          </cell>
          <cell r="D1362">
            <v>2.77</v>
          </cell>
        </row>
        <row r="1363">
          <cell r="C1363">
            <v>40443</v>
          </cell>
          <cell r="D1363">
            <v>2.77</v>
          </cell>
        </row>
        <row r="1364">
          <cell r="C1364">
            <v>40444</v>
          </cell>
          <cell r="D1364">
            <v>2.77</v>
          </cell>
        </row>
        <row r="1365">
          <cell r="C1365">
            <v>40445</v>
          </cell>
          <cell r="D1365">
            <v>2.77</v>
          </cell>
        </row>
        <row r="1366">
          <cell r="C1366">
            <v>40446</v>
          </cell>
          <cell r="D1366">
            <v>2.77</v>
          </cell>
        </row>
        <row r="1367">
          <cell r="C1367">
            <v>40447</v>
          </cell>
          <cell r="D1367">
            <v>2.77</v>
          </cell>
        </row>
        <row r="1368">
          <cell r="C1368">
            <v>40448</v>
          </cell>
          <cell r="D1368">
            <v>2.77</v>
          </cell>
        </row>
        <row r="1369">
          <cell r="C1369">
            <v>40449</v>
          </cell>
          <cell r="D1369">
            <v>2.77</v>
          </cell>
        </row>
        <row r="1370">
          <cell r="C1370">
            <v>40450</v>
          </cell>
          <cell r="D1370">
            <v>2.77</v>
          </cell>
        </row>
        <row r="1371">
          <cell r="C1371">
            <v>40451</v>
          </cell>
          <cell r="D1371">
            <v>2.77</v>
          </cell>
        </row>
        <row r="1372">
          <cell r="C1372">
            <v>40452</v>
          </cell>
          <cell r="D1372">
            <v>2.77</v>
          </cell>
        </row>
        <row r="1373">
          <cell r="C1373">
            <v>40453</v>
          </cell>
          <cell r="D1373">
            <v>2.77</v>
          </cell>
        </row>
        <row r="1374">
          <cell r="C1374">
            <v>40454</v>
          </cell>
          <cell r="D1374">
            <v>2.77</v>
          </cell>
        </row>
        <row r="1375">
          <cell r="C1375">
            <v>40455</v>
          </cell>
          <cell r="D1375">
            <v>2.77</v>
          </cell>
        </row>
        <row r="1376">
          <cell r="C1376">
            <v>40456</v>
          </cell>
          <cell r="D1376">
            <v>2.77</v>
          </cell>
        </row>
        <row r="1377">
          <cell r="C1377">
            <v>40457</v>
          </cell>
          <cell r="D1377">
            <v>2.77</v>
          </cell>
        </row>
        <row r="1378">
          <cell r="C1378">
            <v>40458</v>
          </cell>
          <cell r="D1378">
            <v>2.77</v>
          </cell>
        </row>
        <row r="1379">
          <cell r="C1379">
            <v>40459</v>
          </cell>
          <cell r="D1379">
            <v>2.77</v>
          </cell>
        </row>
        <row r="1380">
          <cell r="C1380">
            <v>40460</v>
          </cell>
          <cell r="D1380">
            <v>2.77</v>
          </cell>
        </row>
        <row r="1381">
          <cell r="C1381">
            <v>40461</v>
          </cell>
          <cell r="D1381">
            <v>2.77</v>
          </cell>
        </row>
        <row r="1382">
          <cell r="C1382">
            <v>40462</v>
          </cell>
          <cell r="D1382">
            <v>3.08</v>
          </cell>
        </row>
        <row r="1383">
          <cell r="C1383">
            <v>40463</v>
          </cell>
          <cell r="D1383">
            <v>3.08</v>
          </cell>
        </row>
        <row r="1384">
          <cell r="C1384">
            <v>40464</v>
          </cell>
          <cell r="D1384">
            <v>3.08</v>
          </cell>
        </row>
        <row r="1385">
          <cell r="C1385">
            <v>40465</v>
          </cell>
          <cell r="D1385">
            <v>3.08</v>
          </cell>
        </row>
        <row r="1386">
          <cell r="C1386">
            <v>40466</v>
          </cell>
          <cell r="D1386">
            <v>3.08</v>
          </cell>
        </row>
        <row r="1387">
          <cell r="C1387">
            <v>40467</v>
          </cell>
          <cell r="D1387">
            <v>3.08</v>
          </cell>
        </row>
        <row r="1388">
          <cell r="C1388">
            <v>40468</v>
          </cell>
          <cell r="D1388">
            <v>3.08</v>
          </cell>
        </row>
        <row r="1389">
          <cell r="C1389">
            <v>40469</v>
          </cell>
          <cell r="D1389">
            <v>3.08</v>
          </cell>
        </row>
        <row r="1390">
          <cell r="C1390">
            <v>40470</v>
          </cell>
          <cell r="D1390">
            <v>3.08</v>
          </cell>
        </row>
        <row r="1391">
          <cell r="C1391">
            <v>40471</v>
          </cell>
          <cell r="D1391">
            <v>3.08</v>
          </cell>
        </row>
        <row r="1392">
          <cell r="C1392">
            <v>40472</v>
          </cell>
          <cell r="D1392">
            <v>3.08</v>
          </cell>
        </row>
        <row r="1393">
          <cell r="C1393">
            <v>40473</v>
          </cell>
          <cell r="D1393">
            <v>3.08</v>
          </cell>
        </row>
        <row r="1394">
          <cell r="C1394">
            <v>40474</v>
          </cell>
          <cell r="D1394">
            <v>3.08</v>
          </cell>
        </row>
        <row r="1395">
          <cell r="C1395">
            <v>40475</v>
          </cell>
          <cell r="D1395">
            <v>3.08</v>
          </cell>
        </row>
        <row r="1396">
          <cell r="C1396">
            <v>40476</v>
          </cell>
          <cell r="D1396">
            <v>3.08</v>
          </cell>
        </row>
        <row r="1397">
          <cell r="C1397">
            <v>40477</v>
          </cell>
          <cell r="D1397">
            <v>3.08</v>
          </cell>
        </row>
        <row r="1398">
          <cell r="C1398">
            <v>40478</v>
          </cell>
          <cell r="D1398">
            <v>3.08</v>
          </cell>
        </row>
        <row r="1399">
          <cell r="C1399">
            <v>40479</v>
          </cell>
          <cell r="D1399">
            <v>3.08</v>
          </cell>
        </row>
        <row r="1400">
          <cell r="C1400">
            <v>40480</v>
          </cell>
          <cell r="D1400">
            <v>3.08</v>
          </cell>
        </row>
        <row r="1401">
          <cell r="C1401">
            <v>40481</v>
          </cell>
          <cell r="D1401">
            <v>3.08</v>
          </cell>
        </row>
        <row r="1402">
          <cell r="C1402">
            <v>40482</v>
          </cell>
          <cell r="D1402">
            <v>3.08</v>
          </cell>
        </row>
        <row r="1403">
          <cell r="C1403">
            <v>40483</v>
          </cell>
          <cell r="D1403">
            <v>3.08</v>
          </cell>
        </row>
        <row r="1404">
          <cell r="C1404">
            <v>40484</v>
          </cell>
          <cell r="D1404">
            <v>3.08</v>
          </cell>
        </row>
        <row r="1405">
          <cell r="C1405">
            <v>40485</v>
          </cell>
          <cell r="D1405">
            <v>3.08</v>
          </cell>
        </row>
        <row r="1406">
          <cell r="C1406">
            <v>40486</v>
          </cell>
          <cell r="D1406">
            <v>3.08</v>
          </cell>
        </row>
        <row r="1407">
          <cell r="C1407">
            <v>40487</v>
          </cell>
          <cell r="D1407">
            <v>3.08</v>
          </cell>
        </row>
        <row r="1408">
          <cell r="C1408">
            <v>40488</v>
          </cell>
          <cell r="D1408">
            <v>3.08</v>
          </cell>
        </row>
        <row r="1409">
          <cell r="C1409">
            <v>40489</v>
          </cell>
          <cell r="D1409">
            <v>3.08</v>
          </cell>
        </row>
        <row r="1410">
          <cell r="C1410">
            <v>40490</v>
          </cell>
          <cell r="D1410">
            <v>3.08</v>
          </cell>
        </row>
        <row r="1411">
          <cell r="C1411">
            <v>40491</v>
          </cell>
          <cell r="D1411">
            <v>3.08</v>
          </cell>
        </row>
        <row r="1412">
          <cell r="C1412">
            <v>40492</v>
          </cell>
          <cell r="D1412">
            <v>3.08</v>
          </cell>
        </row>
        <row r="1413">
          <cell r="C1413">
            <v>40493</v>
          </cell>
          <cell r="D1413">
            <v>3.08</v>
          </cell>
        </row>
        <row r="1414">
          <cell r="C1414">
            <v>40494</v>
          </cell>
          <cell r="D1414">
            <v>3.08</v>
          </cell>
        </row>
        <row r="1415">
          <cell r="C1415">
            <v>40495</v>
          </cell>
          <cell r="D1415">
            <v>3.08</v>
          </cell>
        </row>
        <row r="1416">
          <cell r="C1416">
            <v>40496</v>
          </cell>
          <cell r="D1416">
            <v>3.08</v>
          </cell>
        </row>
        <row r="1417">
          <cell r="C1417">
            <v>40497</v>
          </cell>
          <cell r="D1417">
            <v>3.3</v>
          </cell>
        </row>
        <row r="1418">
          <cell r="C1418">
            <v>40498</v>
          </cell>
          <cell r="D1418">
            <v>3.3</v>
          </cell>
        </row>
        <row r="1419">
          <cell r="C1419">
            <v>40499</v>
          </cell>
          <cell r="D1419">
            <v>3.3</v>
          </cell>
        </row>
        <row r="1420">
          <cell r="C1420">
            <v>40500</v>
          </cell>
          <cell r="D1420">
            <v>3.3</v>
          </cell>
        </row>
        <row r="1421">
          <cell r="C1421">
            <v>40501</v>
          </cell>
          <cell r="D1421">
            <v>3.3</v>
          </cell>
        </row>
        <row r="1422">
          <cell r="C1422">
            <v>40502</v>
          </cell>
          <cell r="D1422">
            <v>3.3</v>
          </cell>
        </row>
        <row r="1423">
          <cell r="C1423">
            <v>40503</v>
          </cell>
          <cell r="D1423">
            <v>3.3</v>
          </cell>
        </row>
        <row r="1424">
          <cell r="C1424">
            <v>40504</v>
          </cell>
          <cell r="D1424">
            <v>3.3</v>
          </cell>
        </row>
        <row r="1425">
          <cell r="C1425">
            <v>40505</v>
          </cell>
          <cell r="D1425">
            <v>3.3</v>
          </cell>
        </row>
        <row r="1426">
          <cell r="C1426">
            <v>40506</v>
          </cell>
          <cell r="D1426">
            <v>3.3</v>
          </cell>
        </row>
        <row r="1427">
          <cell r="C1427">
            <v>40507</v>
          </cell>
          <cell r="D1427">
            <v>3.3</v>
          </cell>
        </row>
        <row r="1428">
          <cell r="C1428">
            <v>40508</v>
          </cell>
          <cell r="D1428">
            <v>3.3</v>
          </cell>
        </row>
        <row r="1429">
          <cell r="C1429">
            <v>40509</v>
          </cell>
          <cell r="D1429">
            <v>3.3</v>
          </cell>
        </row>
        <row r="1430">
          <cell r="C1430">
            <v>40510</v>
          </cell>
          <cell r="D1430">
            <v>3.3</v>
          </cell>
        </row>
        <row r="1431">
          <cell r="C1431">
            <v>40511</v>
          </cell>
          <cell r="D1431">
            <v>3.06</v>
          </cell>
        </row>
        <row r="1432">
          <cell r="C1432">
            <v>40512</v>
          </cell>
          <cell r="D1432">
            <v>3.06</v>
          </cell>
        </row>
        <row r="1433">
          <cell r="C1433">
            <v>40513</v>
          </cell>
          <cell r="D1433">
            <v>3.06</v>
          </cell>
        </row>
        <row r="1434">
          <cell r="C1434">
            <v>40514</v>
          </cell>
          <cell r="D1434">
            <v>3.06</v>
          </cell>
        </row>
        <row r="1435">
          <cell r="C1435">
            <v>40515</v>
          </cell>
          <cell r="D1435">
            <v>3.06</v>
          </cell>
        </row>
        <row r="1436">
          <cell r="C1436">
            <v>40516</v>
          </cell>
          <cell r="D1436">
            <v>3.06</v>
          </cell>
        </row>
        <row r="1437">
          <cell r="C1437">
            <v>40517</v>
          </cell>
          <cell r="D1437">
            <v>3.06</v>
          </cell>
        </row>
        <row r="1438">
          <cell r="C1438">
            <v>40518</v>
          </cell>
          <cell r="D1438">
            <v>3.06</v>
          </cell>
        </row>
        <row r="1439">
          <cell r="C1439">
            <v>40519</v>
          </cell>
          <cell r="D1439">
            <v>3.06</v>
          </cell>
        </row>
        <row r="1440">
          <cell r="C1440">
            <v>40520</v>
          </cell>
          <cell r="D1440">
            <v>3.06</v>
          </cell>
        </row>
        <row r="1441">
          <cell r="C1441">
            <v>40521</v>
          </cell>
          <cell r="D1441">
            <v>3.06</v>
          </cell>
        </row>
        <row r="1442">
          <cell r="C1442">
            <v>40522</v>
          </cell>
          <cell r="D1442">
            <v>3.06</v>
          </cell>
        </row>
        <row r="1443">
          <cell r="C1443">
            <v>40523</v>
          </cell>
          <cell r="D1443">
            <v>3.06</v>
          </cell>
        </row>
        <row r="1444">
          <cell r="C1444">
            <v>40524</v>
          </cell>
          <cell r="D1444">
            <v>3.06</v>
          </cell>
        </row>
        <row r="1445">
          <cell r="C1445">
            <v>40525</v>
          </cell>
          <cell r="D1445">
            <v>3.34</v>
          </cell>
        </row>
        <row r="1446">
          <cell r="C1446">
            <v>40526</v>
          </cell>
          <cell r="D1446">
            <v>3.34</v>
          </cell>
        </row>
        <row r="1447">
          <cell r="C1447">
            <v>40527</v>
          </cell>
          <cell r="D1447">
            <v>3.34</v>
          </cell>
        </row>
        <row r="1448">
          <cell r="C1448">
            <v>40528</v>
          </cell>
          <cell r="D1448">
            <v>3.34</v>
          </cell>
        </row>
        <row r="1449">
          <cell r="C1449">
            <v>40529</v>
          </cell>
          <cell r="D1449">
            <v>3.34</v>
          </cell>
        </row>
        <row r="1450">
          <cell r="C1450">
            <v>40530</v>
          </cell>
          <cell r="D1450">
            <v>3.34</v>
          </cell>
        </row>
        <row r="1451">
          <cell r="C1451">
            <v>40531</v>
          </cell>
          <cell r="D1451">
            <v>3.34</v>
          </cell>
        </row>
        <row r="1452">
          <cell r="C1452">
            <v>40532</v>
          </cell>
          <cell r="D1452">
            <v>3.34</v>
          </cell>
        </row>
        <row r="1453">
          <cell r="C1453">
            <v>40533</v>
          </cell>
          <cell r="D1453">
            <v>3.34</v>
          </cell>
        </row>
        <row r="1454">
          <cell r="C1454">
            <v>40534</v>
          </cell>
          <cell r="D1454">
            <v>3.34</v>
          </cell>
        </row>
        <row r="1455">
          <cell r="C1455">
            <v>40535</v>
          </cell>
          <cell r="D1455">
            <v>3.34</v>
          </cell>
        </row>
        <row r="1456">
          <cell r="C1456">
            <v>40536</v>
          </cell>
          <cell r="D1456">
            <v>3.34</v>
          </cell>
        </row>
        <row r="1457">
          <cell r="C1457">
            <v>40537</v>
          </cell>
          <cell r="D1457">
            <v>3.34</v>
          </cell>
        </row>
        <row r="1458">
          <cell r="C1458">
            <v>40538</v>
          </cell>
          <cell r="D1458">
            <v>3.34</v>
          </cell>
        </row>
        <row r="1459">
          <cell r="C1459">
            <v>40539</v>
          </cell>
          <cell r="D1459">
            <v>3.34</v>
          </cell>
        </row>
        <row r="1460">
          <cell r="C1460">
            <v>40540</v>
          </cell>
          <cell r="D1460">
            <v>3.34</v>
          </cell>
        </row>
        <row r="1461">
          <cell r="C1461">
            <v>40541</v>
          </cell>
          <cell r="D1461">
            <v>3.34</v>
          </cell>
        </row>
        <row r="1462">
          <cell r="C1462">
            <v>40542</v>
          </cell>
          <cell r="D1462">
            <v>3.34</v>
          </cell>
        </row>
        <row r="1463">
          <cell r="C1463">
            <v>40543</v>
          </cell>
          <cell r="D1463">
            <v>3.34</v>
          </cell>
        </row>
        <row r="1464">
          <cell r="C1464">
            <v>40544</v>
          </cell>
          <cell r="D1464">
            <v>3.34</v>
          </cell>
        </row>
        <row r="1465">
          <cell r="C1465">
            <v>40545</v>
          </cell>
          <cell r="D1465">
            <v>3.34</v>
          </cell>
        </row>
        <row r="1466">
          <cell r="C1466">
            <v>40546</v>
          </cell>
          <cell r="D1466">
            <v>3.34</v>
          </cell>
        </row>
        <row r="1467">
          <cell r="C1467">
            <v>40547</v>
          </cell>
          <cell r="D1467">
            <v>3.34</v>
          </cell>
        </row>
        <row r="1468">
          <cell r="C1468">
            <v>40548</v>
          </cell>
          <cell r="D1468">
            <v>3.34</v>
          </cell>
        </row>
        <row r="1469">
          <cell r="C1469">
            <v>40549</v>
          </cell>
          <cell r="D1469">
            <v>3.34</v>
          </cell>
        </row>
        <row r="1470">
          <cell r="C1470">
            <v>40550</v>
          </cell>
          <cell r="D1470">
            <v>3.34</v>
          </cell>
        </row>
        <row r="1471">
          <cell r="C1471">
            <v>40551</v>
          </cell>
          <cell r="D1471">
            <v>3.34</v>
          </cell>
        </row>
        <row r="1472">
          <cell r="C1472">
            <v>40552</v>
          </cell>
          <cell r="D1472">
            <v>3.34</v>
          </cell>
        </row>
        <row r="1473">
          <cell r="C1473">
            <v>40553</v>
          </cell>
          <cell r="D1473">
            <v>3.34</v>
          </cell>
        </row>
        <row r="1474">
          <cell r="C1474">
            <v>40554</v>
          </cell>
          <cell r="D1474">
            <v>3.34</v>
          </cell>
        </row>
        <row r="1475">
          <cell r="C1475">
            <v>40555</v>
          </cell>
          <cell r="D1475">
            <v>3.34</v>
          </cell>
        </row>
        <row r="1476">
          <cell r="C1476">
            <v>40556</v>
          </cell>
          <cell r="D1476">
            <v>3.34</v>
          </cell>
        </row>
        <row r="1477">
          <cell r="C1477">
            <v>40557</v>
          </cell>
          <cell r="D1477">
            <v>3.34</v>
          </cell>
        </row>
        <row r="1478">
          <cell r="C1478">
            <v>40558</v>
          </cell>
          <cell r="D1478">
            <v>3.34</v>
          </cell>
        </row>
        <row r="1479">
          <cell r="C1479">
            <v>40559</v>
          </cell>
          <cell r="D1479">
            <v>3.34</v>
          </cell>
        </row>
        <row r="1480">
          <cell r="C1480">
            <v>40560</v>
          </cell>
          <cell r="D1480">
            <v>3.34</v>
          </cell>
        </row>
        <row r="1481">
          <cell r="C1481">
            <v>40561</v>
          </cell>
          <cell r="D1481">
            <v>3.34</v>
          </cell>
        </row>
        <row r="1482">
          <cell r="C1482">
            <v>40562</v>
          </cell>
          <cell r="D1482">
            <v>3.34</v>
          </cell>
        </row>
        <row r="1483">
          <cell r="C1483">
            <v>40563</v>
          </cell>
          <cell r="D1483">
            <v>3.34</v>
          </cell>
        </row>
        <row r="1484">
          <cell r="C1484">
            <v>40564</v>
          </cell>
          <cell r="D1484">
            <v>3.34</v>
          </cell>
        </row>
        <row r="1485">
          <cell r="C1485">
            <v>40565</v>
          </cell>
          <cell r="D1485">
            <v>3.34</v>
          </cell>
        </row>
        <row r="1486">
          <cell r="C1486">
            <v>40566</v>
          </cell>
          <cell r="D1486">
            <v>3.34</v>
          </cell>
        </row>
        <row r="1487">
          <cell r="C1487">
            <v>40567</v>
          </cell>
          <cell r="D1487">
            <v>3.61</v>
          </cell>
        </row>
        <row r="1488">
          <cell r="C1488">
            <v>40568</v>
          </cell>
          <cell r="D1488">
            <v>3.61</v>
          </cell>
        </row>
        <row r="1489">
          <cell r="C1489">
            <v>40569</v>
          </cell>
          <cell r="D1489">
            <v>3.61</v>
          </cell>
        </row>
        <row r="1490">
          <cell r="C1490">
            <v>40570</v>
          </cell>
          <cell r="D1490">
            <v>3.61</v>
          </cell>
        </row>
        <row r="1491">
          <cell r="C1491">
            <v>40571</v>
          </cell>
          <cell r="D1491">
            <v>3.61</v>
          </cell>
        </row>
        <row r="1492">
          <cell r="C1492">
            <v>40572</v>
          </cell>
          <cell r="D1492">
            <v>3.61</v>
          </cell>
        </row>
        <row r="1493">
          <cell r="C1493">
            <v>40573</v>
          </cell>
          <cell r="D1493">
            <v>3.61</v>
          </cell>
        </row>
        <row r="1494">
          <cell r="C1494">
            <v>40574</v>
          </cell>
          <cell r="D1494">
            <v>3.61</v>
          </cell>
        </row>
        <row r="1495">
          <cell r="C1495">
            <v>40575</v>
          </cell>
          <cell r="D1495">
            <v>3.61</v>
          </cell>
        </row>
        <row r="1496">
          <cell r="C1496">
            <v>40576</v>
          </cell>
          <cell r="D1496">
            <v>3.61</v>
          </cell>
        </row>
        <row r="1497">
          <cell r="C1497">
            <v>40577</v>
          </cell>
          <cell r="D1497">
            <v>3.61</v>
          </cell>
        </row>
        <row r="1498">
          <cell r="C1498">
            <v>40578</v>
          </cell>
          <cell r="D1498">
            <v>3.61</v>
          </cell>
        </row>
        <row r="1499">
          <cell r="C1499">
            <v>40579</v>
          </cell>
          <cell r="D1499">
            <v>3.61</v>
          </cell>
        </row>
        <row r="1500">
          <cell r="C1500">
            <v>40580</v>
          </cell>
          <cell r="D1500">
            <v>3.61</v>
          </cell>
        </row>
        <row r="1501">
          <cell r="C1501">
            <v>40581</v>
          </cell>
          <cell r="D1501">
            <v>3.94</v>
          </cell>
        </row>
        <row r="1502">
          <cell r="C1502">
            <v>40582</v>
          </cell>
          <cell r="D1502">
            <v>3.94</v>
          </cell>
        </row>
        <row r="1503">
          <cell r="C1503">
            <v>40583</v>
          </cell>
          <cell r="D1503">
            <v>3.94</v>
          </cell>
        </row>
        <row r="1504">
          <cell r="C1504">
            <v>40584</v>
          </cell>
          <cell r="D1504">
            <v>3.94</v>
          </cell>
        </row>
        <row r="1505">
          <cell r="C1505">
            <v>40585</v>
          </cell>
          <cell r="D1505">
            <v>3.94</v>
          </cell>
        </row>
        <row r="1506">
          <cell r="C1506">
            <v>40586</v>
          </cell>
          <cell r="D1506">
            <v>3.94</v>
          </cell>
        </row>
        <row r="1507">
          <cell r="C1507">
            <v>40587</v>
          </cell>
          <cell r="D1507">
            <v>3.94</v>
          </cell>
        </row>
        <row r="1508">
          <cell r="C1508">
            <v>40588</v>
          </cell>
          <cell r="D1508">
            <v>3.94</v>
          </cell>
        </row>
        <row r="1509">
          <cell r="C1509">
            <v>40589</v>
          </cell>
          <cell r="D1509">
            <v>3.94</v>
          </cell>
        </row>
        <row r="1510">
          <cell r="C1510">
            <v>40590</v>
          </cell>
          <cell r="D1510">
            <v>3.94</v>
          </cell>
        </row>
        <row r="1511">
          <cell r="C1511">
            <v>40591</v>
          </cell>
          <cell r="D1511">
            <v>3.94</v>
          </cell>
        </row>
        <row r="1512">
          <cell r="C1512">
            <v>40592</v>
          </cell>
          <cell r="D1512">
            <v>3.94</v>
          </cell>
        </row>
        <row r="1513">
          <cell r="C1513">
            <v>40593</v>
          </cell>
          <cell r="D1513">
            <v>3.94</v>
          </cell>
        </row>
        <row r="1514">
          <cell r="C1514">
            <v>40594</v>
          </cell>
          <cell r="D1514">
            <v>3.94</v>
          </cell>
        </row>
        <row r="1515">
          <cell r="C1515">
            <v>40595</v>
          </cell>
          <cell r="D1515">
            <v>3.94</v>
          </cell>
        </row>
        <row r="1516">
          <cell r="C1516">
            <v>40596</v>
          </cell>
          <cell r="D1516">
            <v>3.94</v>
          </cell>
        </row>
        <row r="1517">
          <cell r="C1517">
            <v>40597</v>
          </cell>
          <cell r="D1517">
            <v>3.94</v>
          </cell>
        </row>
        <row r="1518">
          <cell r="C1518">
            <v>40598</v>
          </cell>
          <cell r="D1518">
            <v>3.94</v>
          </cell>
        </row>
        <row r="1519">
          <cell r="C1519">
            <v>40599</v>
          </cell>
          <cell r="D1519">
            <v>3.94</v>
          </cell>
        </row>
        <row r="1520">
          <cell r="C1520">
            <v>40600</v>
          </cell>
          <cell r="D1520">
            <v>3.94</v>
          </cell>
        </row>
        <row r="1521">
          <cell r="C1521">
            <v>40601</v>
          </cell>
          <cell r="D1521">
            <v>3.94</v>
          </cell>
        </row>
        <row r="1522">
          <cell r="C1522">
            <v>40602</v>
          </cell>
          <cell r="D1522">
            <v>3.94</v>
          </cell>
        </row>
        <row r="1523">
          <cell r="C1523">
            <v>40603</v>
          </cell>
          <cell r="D1523">
            <v>4.16</v>
          </cell>
        </row>
        <row r="1524">
          <cell r="C1524">
            <v>40604</v>
          </cell>
          <cell r="D1524">
            <v>4.16</v>
          </cell>
        </row>
        <row r="1525">
          <cell r="C1525">
            <v>40605</v>
          </cell>
          <cell r="D1525">
            <v>4.16</v>
          </cell>
        </row>
        <row r="1526">
          <cell r="C1526">
            <v>40606</v>
          </cell>
          <cell r="D1526">
            <v>4.16</v>
          </cell>
        </row>
        <row r="1527">
          <cell r="C1527">
            <v>40607</v>
          </cell>
          <cell r="D1527">
            <v>4.16</v>
          </cell>
        </row>
        <row r="1528">
          <cell r="C1528">
            <v>40608</v>
          </cell>
          <cell r="D1528">
            <v>4.16</v>
          </cell>
        </row>
        <row r="1529">
          <cell r="C1529">
            <v>40609</v>
          </cell>
          <cell r="D1529">
            <v>4.4800000000000004</v>
          </cell>
        </row>
        <row r="1530">
          <cell r="C1530">
            <v>40610</v>
          </cell>
          <cell r="D1530">
            <v>4.4800000000000004</v>
          </cell>
        </row>
        <row r="1531">
          <cell r="C1531">
            <v>40611</v>
          </cell>
          <cell r="D1531">
            <v>4.4800000000000004</v>
          </cell>
        </row>
        <row r="1532">
          <cell r="C1532">
            <v>40612</v>
          </cell>
          <cell r="D1532">
            <v>4.4800000000000004</v>
          </cell>
        </row>
        <row r="1533">
          <cell r="C1533">
            <v>40613</v>
          </cell>
          <cell r="D1533">
            <v>4.4800000000000004</v>
          </cell>
        </row>
        <row r="1534">
          <cell r="C1534">
            <v>40614</v>
          </cell>
          <cell r="D1534">
            <v>4.4800000000000004</v>
          </cell>
        </row>
        <row r="1535">
          <cell r="C1535">
            <v>40615</v>
          </cell>
          <cell r="D1535">
            <v>4.4800000000000004</v>
          </cell>
        </row>
        <row r="1536">
          <cell r="C1536">
            <v>40616</v>
          </cell>
          <cell r="D1536">
            <v>4.4800000000000004</v>
          </cell>
        </row>
        <row r="1537">
          <cell r="C1537">
            <v>40617</v>
          </cell>
          <cell r="D1537">
            <v>4.4800000000000004</v>
          </cell>
        </row>
        <row r="1538">
          <cell r="C1538">
            <v>40618</v>
          </cell>
          <cell r="D1538">
            <v>4.4800000000000004</v>
          </cell>
        </row>
        <row r="1539">
          <cell r="C1539">
            <v>40619</v>
          </cell>
          <cell r="D1539">
            <v>4.4800000000000004</v>
          </cell>
        </row>
        <row r="1540">
          <cell r="C1540">
            <v>40620</v>
          </cell>
          <cell r="D1540">
            <v>4.4800000000000004</v>
          </cell>
        </row>
        <row r="1541">
          <cell r="C1541">
            <v>40621</v>
          </cell>
          <cell r="D1541">
            <v>4.4800000000000004</v>
          </cell>
        </row>
        <row r="1542">
          <cell r="C1542">
            <v>40622</v>
          </cell>
          <cell r="D1542">
            <v>4.4800000000000004</v>
          </cell>
        </row>
        <row r="1543">
          <cell r="C1543">
            <v>40623</v>
          </cell>
          <cell r="D1543">
            <v>4.4800000000000004</v>
          </cell>
        </row>
        <row r="1544">
          <cell r="C1544">
            <v>40624</v>
          </cell>
          <cell r="D1544">
            <v>4.4800000000000004</v>
          </cell>
        </row>
        <row r="1545">
          <cell r="C1545">
            <v>40625</v>
          </cell>
          <cell r="D1545">
            <v>4.4800000000000004</v>
          </cell>
        </row>
        <row r="1546">
          <cell r="C1546">
            <v>40626</v>
          </cell>
          <cell r="D1546">
            <v>4.4800000000000004</v>
          </cell>
        </row>
        <row r="1547">
          <cell r="C1547">
            <v>40627</v>
          </cell>
          <cell r="D1547">
            <v>4.4800000000000004</v>
          </cell>
        </row>
        <row r="1548">
          <cell r="C1548">
            <v>40628</v>
          </cell>
          <cell r="D1548">
            <v>4.4800000000000004</v>
          </cell>
        </row>
        <row r="1549">
          <cell r="C1549">
            <v>40629</v>
          </cell>
          <cell r="D1549">
            <v>4.4800000000000004</v>
          </cell>
        </row>
        <row r="1550">
          <cell r="C1550">
            <v>40630</v>
          </cell>
          <cell r="D1550">
            <v>4.4800000000000004</v>
          </cell>
        </row>
        <row r="1551">
          <cell r="C1551">
            <v>40631</v>
          </cell>
          <cell r="D1551">
            <v>4.4800000000000004</v>
          </cell>
        </row>
        <row r="1552">
          <cell r="C1552">
            <v>40632</v>
          </cell>
          <cell r="D1552">
            <v>4.4800000000000004</v>
          </cell>
        </row>
        <row r="1553">
          <cell r="C1553">
            <v>40633</v>
          </cell>
          <cell r="D1553">
            <v>4.4800000000000004</v>
          </cell>
        </row>
        <row r="1554">
          <cell r="C1554">
            <v>40634</v>
          </cell>
          <cell r="D1554">
            <v>4.4800000000000004</v>
          </cell>
        </row>
        <row r="1555">
          <cell r="C1555">
            <v>40635</v>
          </cell>
          <cell r="D1555">
            <v>4.4800000000000004</v>
          </cell>
        </row>
        <row r="1556">
          <cell r="C1556">
            <v>40636</v>
          </cell>
          <cell r="D1556">
            <v>4.4800000000000004</v>
          </cell>
        </row>
        <row r="1557">
          <cell r="C1557">
            <v>40637</v>
          </cell>
          <cell r="D1557">
            <v>4.4800000000000004</v>
          </cell>
        </row>
        <row r="1558">
          <cell r="C1558">
            <v>40638</v>
          </cell>
          <cell r="D1558">
            <v>4.4800000000000004</v>
          </cell>
        </row>
        <row r="1559">
          <cell r="C1559">
            <v>40639</v>
          </cell>
          <cell r="D1559">
            <v>4.4800000000000004</v>
          </cell>
        </row>
        <row r="1560">
          <cell r="C1560">
            <v>40640</v>
          </cell>
          <cell r="D1560">
            <v>4.4800000000000004</v>
          </cell>
        </row>
        <row r="1561">
          <cell r="C1561">
            <v>40641</v>
          </cell>
          <cell r="D1561">
            <v>4.4800000000000004</v>
          </cell>
        </row>
        <row r="1562">
          <cell r="C1562">
            <v>40642</v>
          </cell>
          <cell r="D1562">
            <v>4.4800000000000004</v>
          </cell>
        </row>
        <row r="1563">
          <cell r="C1563">
            <v>40643</v>
          </cell>
          <cell r="D1563">
            <v>4.4800000000000004</v>
          </cell>
        </row>
        <row r="1564">
          <cell r="C1564">
            <v>40644</v>
          </cell>
          <cell r="D1564">
            <v>4.74</v>
          </cell>
        </row>
        <row r="1565">
          <cell r="C1565">
            <v>40645</v>
          </cell>
          <cell r="D1565">
            <v>4.74</v>
          </cell>
        </row>
        <row r="1566">
          <cell r="C1566">
            <v>40646</v>
          </cell>
          <cell r="D1566">
            <v>4.74</v>
          </cell>
        </row>
        <row r="1567">
          <cell r="C1567">
            <v>40647</v>
          </cell>
          <cell r="D1567">
            <v>4.74</v>
          </cell>
        </row>
        <row r="1568">
          <cell r="C1568">
            <v>40648</v>
          </cell>
          <cell r="D1568">
            <v>4.74</v>
          </cell>
        </row>
        <row r="1569">
          <cell r="C1569">
            <v>40649</v>
          </cell>
          <cell r="D1569">
            <v>4.74</v>
          </cell>
        </row>
        <row r="1570">
          <cell r="C1570">
            <v>40650</v>
          </cell>
          <cell r="D1570">
            <v>4.74</v>
          </cell>
        </row>
        <row r="1571">
          <cell r="C1571">
            <v>40651</v>
          </cell>
          <cell r="D1571">
            <v>4.74</v>
          </cell>
        </row>
        <row r="1572">
          <cell r="C1572">
            <v>40652</v>
          </cell>
          <cell r="D1572">
            <v>4.74</v>
          </cell>
        </row>
        <row r="1573">
          <cell r="C1573">
            <v>40653</v>
          </cell>
          <cell r="D1573">
            <v>4.74</v>
          </cell>
        </row>
        <row r="1574">
          <cell r="C1574">
            <v>40654</v>
          </cell>
          <cell r="D1574">
            <v>4.74</v>
          </cell>
        </row>
        <row r="1575">
          <cell r="C1575">
            <v>40655</v>
          </cell>
          <cell r="D1575">
            <v>4.74</v>
          </cell>
        </row>
        <row r="1576">
          <cell r="C1576">
            <v>40656</v>
          </cell>
          <cell r="D1576">
            <v>4.74</v>
          </cell>
        </row>
        <row r="1577">
          <cell r="C1577">
            <v>40657</v>
          </cell>
          <cell r="D1577">
            <v>4.74</v>
          </cell>
        </row>
        <row r="1578">
          <cell r="C1578">
            <v>40658</v>
          </cell>
          <cell r="D1578">
            <v>4.74</v>
          </cell>
        </row>
        <row r="1579">
          <cell r="C1579">
            <v>40659</v>
          </cell>
          <cell r="D1579">
            <v>4.74</v>
          </cell>
        </row>
        <row r="1580">
          <cell r="C1580">
            <v>40660</v>
          </cell>
          <cell r="D1580">
            <v>4.74</v>
          </cell>
        </row>
        <row r="1581">
          <cell r="C1581">
            <v>40661</v>
          </cell>
          <cell r="D1581">
            <v>4.74</v>
          </cell>
        </row>
        <row r="1582">
          <cell r="C1582">
            <v>40662</v>
          </cell>
          <cell r="D1582">
            <v>4.74</v>
          </cell>
        </row>
        <row r="1583">
          <cell r="C1583">
            <v>40663</v>
          </cell>
          <cell r="D1583">
            <v>4.74</v>
          </cell>
        </row>
        <row r="1584">
          <cell r="C1584">
            <v>40664</v>
          </cell>
          <cell r="D1584">
            <v>4.74</v>
          </cell>
        </row>
        <row r="1585">
          <cell r="C1585">
            <v>40665</v>
          </cell>
          <cell r="D1585">
            <v>4.74</v>
          </cell>
        </row>
        <row r="1586">
          <cell r="C1586">
            <v>40666</v>
          </cell>
          <cell r="D1586">
            <v>4.74</v>
          </cell>
        </row>
        <row r="1587">
          <cell r="C1587">
            <v>40667</v>
          </cell>
          <cell r="D1587">
            <v>4.74</v>
          </cell>
        </row>
        <row r="1588">
          <cell r="C1588">
            <v>40668</v>
          </cell>
          <cell r="D1588">
            <v>4.74</v>
          </cell>
        </row>
        <row r="1589">
          <cell r="C1589">
            <v>40669</v>
          </cell>
          <cell r="D1589">
            <v>4.74</v>
          </cell>
        </row>
        <row r="1590">
          <cell r="C1590">
            <v>40670</v>
          </cell>
          <cell r="D1590">
            <v>4.74</v>
          </cell>
        </row>
        <row r="1591">
          <cell r="C1591">
            <v>40671</v>
          </cell>
          <cell r="D1591">
            <v>4.74</v>
          </cell>
        </row>
        <row r="1592">
          <cell r="C1592">
            <v>40672</v>
          </cell>
          <cell r="D1592">
            <v>4.74</v>
          </cell>
        </row>
        <row r="1593">
          <cell r="C1593">
            <v>40673</v>
          </cell>
          <cell r="D1593">
            <v>4.74</v>
          </cell>
        </row>
        <row r="1594">
          <cell r="C1594">
            <v>40674</v>
          </cell>
          <cell r="D1594">
            <v>4.74</v>
          </cell>
        </row>
        <row r="1595">
          <cell r="C1595">
            <v>40675</v>
          </cell>
          <cell r="D1595">
            <v>4.74</v>
          </cell>
        </row>
        <row r="1596">
          <cell r="C1596">
            <v>40676</v>
          </cell>
          <cell r="D1596">
            <v>4.74</v>
          </cell>
        </row>
        <row r="1597">
          <cell r="C1597">
            <v>40677</v>
          </cell>
          <cell r="D1597">
            <v>4.74</v>
          </cell>
        </row>
        <row r="1598">
          <cell r="C1598">
            <v>40678</v>
          </cell>
          <cell r="D1598">
            <v>4.74</v>
          </cell>
        </row>
        <row r="1599">
          <cell r="C1599">
            <v>40679</v>
          </cell>
          <cell r="D1599">
            <v>4.3099999999999996</v>
          </cell>
        </row>
        <row r="1600">
          <cell r="C1600">
            <v>40680</v>
          </cell>
          <cell r="D1600">
            <v>4.3099999999999996</v>
          </cell>
        </row>
        <row r="1601">
          <cell r="C1601">
            <v>40681</v>
          </cell>
          <cell r="D1601">
            <v>4.3099999999999996</v>
          </cell>
        </row>
        <row r="1602">
          <cell r="C1602">
            <v>40682</v>
          </cell>
          <cell r="D1602">
            <v>4.3099999999999996</v>
          </cell>
        </row>
        <row r="1603">
          <cell r="C1603">
            <v>40683</v>
          </cell>
          <cell r="D1603">
            <v>4.3099999999999996</v>
          </cell>
        </row>
        <row r="1604">
          <cell r="C1604">
            <v>40684</v>
          </cell>
          <cell r="D1604">
            <v>4.3099999999999996</v>
          </cell>
        </row>
        <row r="1605">
          <cell r="C1605">
            <v>40685</v>
          </cell>
          <cell r="D1605">
            <v>4.3099999999999996</v>
          </cell>
        </row>
        <row r="1606">
          <cell r="C1606">
            <v>40686</v>
          </cell>
          <cell r="D1606">
            <v>4.3099999999999996</v>
          </cell>
        </row>
        <row r="1607">
          <cell r="C1607">
            <v>40687</v>
          </cell>
          <cell r="D1607">
            <v>4.3099999999999996</v>
          </cell>
        </row>
        <row r="1608">
          <cell r="C1608">
            <v>40688</v>
          </cell>
          <cell r="D1608">
            <v>4.3099999999999996</v>
          </cell>
        </row>
        <row r="1609">
          <cell r="C1609">
            <v>40689</v>
          </cell>
          <cell r="D1609">
            <v>4.3099999999999996</v>
          </cell>
        </row>
        <row r="1610">
          <cell r="C1610">
            <v>40690</v>
          </cell>
          <cell r="D1610">
            <v>4.3099999999999996</v>
          </cell>
        </row>
        <row r="1611">
          <cell r="C1611">
            <v>40691</v>
          </cell>
          <cell r="D1611">
            <v>4.3099999999999996</v>
          </cell>
        </row>
        <row r="1612">
          <cell r="C1612">
            <v>40692</v>
          </cell>
          <cell r="D1612">
            <v>4.3099999999999996</v>
          </cell>
        </row>
        <row r="1613">
          <cell r="C1613">
            <v>40693</v>
          </cell>
          <cell r="D1613">
            <v>4.3099999999999996</v>
          </cell>
        </row>
        <row r="1614">
          <cell r="C1614">
            <v>40694</v>
          </cell>
          <cell r="D1614">
            <v>4.3099999999999996</v>
          </cell>
        </row>
        <row r="1615">
          <cell r="C1615">
            <v>40695</v>
          </cell>
          <cell r="D1615">
            <v>4.3099999999999996</v>
          </cell>
        </row>
        <row r="1616">
          <cell r="C1616">
            <v>40696</v>
          </cell>
          <cell r="D1616">
            <v>4.3099999999999996</v>
          </cell>
        </row>
        <row r="1617">
          <cell r="C1617">
            <v>40697</v>
          </cell>
          <cell r="D1617">
            <v>4.3099999999999996</v>
          </cell>
        </row>
        <row r="1618">
          <cell r="C1618">
            <v>40698</v>
          </cell>
          <cell r="D1618">
            <v>4.3099999999999996</v>
          </cell>
        </row>
        <row r="1619">
          <cell r="C1619">
            <v>40699</v>
          </cell>
          <cell r="D1619">
            <v>4.3099999999999996</v>
          </cell>
        </row>
        <row r="1620">
          <cell r="C1620">
            <v>40700</v>
          </cell>
          <cell r="D1620">
            <v>4.3099999999999996</v>
          </cell>
        </row>
        <row r="1621">
          <cell r="C1621">
            <v>40701</v>
          </cell>
          <cell r="D1621">
            <v>4.3099999999999996</v>
          </cell>
        </row>
        <row r="1622">
          <cell r="C1622">
            <v>40702</v>
          </cell>
          <cell r="D1622">
            <v>4.3099999999999996</v>
          </cell>
        </row>
        <row r="1623">
          <cell r="C1623">
            <v>40703</v>
          </cell>
          <cell r="D1623">
            <v>4.3099999999999996</v>
          </cell>
        </row>
        <row r="1624">
          <cell r="C1624">
            <v>40704</v>
          </cell>
          <cell r="D1624">
            <v>4.3099999999999996</v>
          </cell>
        </row>
        <row r="1625">
          <cell r="C1625">
            <v>40705</v>
          </cell>
          <cell r="D1625">
            <v>4.3099999999999996</v>
          </cell>
        </row>
        <row r="1626">
          <cell r="C1626">
            <v>40706</v>
          </cell>
          <cell r="D1626">
            <v>4.3099999999999996</v>
          </cell>
        </row>
        <row r="1627">
          <cell r="C1627">
            <v>40707</v>
          </cell>
          <cell r="D1627">
            <v>4.59</v>
          </cell>
        </row>
        <row r="1628">
          <cell r="C1628">
            <v>40708</v>
          </cell>
          <cell r="D1628">
            <v>4.59</v>
          </cell>
        </row>
        <row r="1629">
          <cell r="C1629">
            <v>40709</v>
          </cell>
          <cell r="D1629">
            <v>4.59</v>
          </cell>
        </row>
        <row r="1630">
          <cell r="C1630">
            <v>40710</v>
          </cell>
          <cell r="D1630">
            <v>4.59</v>
          </cell>
        </row>
        <row r="1631">
          <cell r="C1631">
            <v>40711</v>
          </cell>
          <cell r="D1631">
            <v>4.59</v>
          </cell>
        </row>
        <row r="1632">
          <cell r="C1632">
            <v>40712</v>
          </cell>
          <cell r="D1632">
            <v>4.59</v>
          </cell>
        </row>
        <row r="1633">
          <cell r="C1633">
            <v>40713</v>
          </cell>
          <cell r="D1633">
            <v>4.59</v>
          </cell>
        </row>
        <row r="1634">
          <cell r="C1634">
            <v>40714</v>
          </cell>
          <cell r="D1634">
            <v>4.59</v>
          </cell>
        </row>
        <row r="1635">
          <cell r="C1635">
            <v>40715</v>
          </cell>
          <cell r="D1635">
            <v>4.59</v>
          </cell>
        </row>
        <row r="1636">
          <cell r="C1636">
            <v>40716</v>
          </cell>
          <cell r="D1636">
            <v>4.59</v>
          </cell>
        </row>
        <row r="1637">
          <cell r="C1637">
            <v>40717</v>
          </cell>
          <cell r="D1637">
            <v>4.59</v>
          </cell>
        </row>
        <row r="1638">
          <cell r="C1638">
            <v>40718</v>
          </cell>
          <cell r="D1638">
            <v>4.59</v>
          </cell>
        </row>
        <row r="1639">
          <cell r="C1639">
            <v>40719</v>
          </cell>
          <cell r="D1639">
            <v>4.59</v>
          </cell>
        </row>
        <row r="1640">
          <cell r="C1640">
            <v>40720</v>
          </cell>
          <cell r="D1640">
            <v>4.59</v>
          </cell>
        </row>
        <row r="1641">
          <cell r="C1641">
            <v>40721</v>
          </cell>
          <cell r="D1641">
            <v>4.2699999999999996</v>
          </cell>
        </row>
        <row r="1642">
          <cell r="C1642">
            <v>40722</v>
          </cell>
          <cell r="D1642">
            <v>4.2699999999999996</v>
          </cell>
        </row>
        <row r="1643">
          <cell r="C1643">
            <v>40723</v>
          </cell>
          <cell r="D1643">
            <v>4.2699999999999996</v>
          </cell>
        </row>
        <row r="1644">
          <cell r="C1644">
            <v>40724</v>
          </cell>
          <cell r="D1644">
            <v>4.2699999999999996</v>
          </cell>
        </row>
        <row r="1645">
          <cell r="C1645">
            <v>40725</v>
          </cell>
          <cell r="D1645">
            <v>4.2699999999999996</v>
          </cell>
        </row>
        <row r="1646">
          <cell r="C1646">
            <v>40726</v>
          </cell>
          <cell r="D1646">
            <v>4.2699999999999996</v>
          </cell>
        </row>
        <row r="1647">
          <cell r="C1647">
            <v>40727</v>
          </cell>
          <cell r="D1647">
            <v>4.2699999999999996</v>
          </cell>
        </row>
        <row r="1648">
          <cell r="C1648">
            <v>40728</v>
          </cell>
          <cell r="D1648">
            <v>4.2699999999999996</v>
          </cell>
        </row>
        <row r="1649">
          <cell r="C1649">
            <v>40729</v>
          </cell>
          <cell r="D1649">
            <v>4.2699999999999996</v>
          </cell>
        </row>
        <row r="1650">
          <cell r="C1650">
            <v>40730</v>
          </cell>
          <cell r="D1650">
            <v>4.2699999999999996</v>
          </cell>
        </row>
        <row r="1651">
          <cell r="C1651">
            <v>40731</v>
          </cell>
          <cell r="D1651">
            <v>4.2699999999999996</v>
          </cell>
        </row>
        <row r="1652">
          <cell r="C1652">
            <v>40732</v>
          </cell>
          <cell r="D1652">
            <v>4.2699999999999996</v>
          </cell>
        </row>
        <row r="1653">
          <cell r="C1653">
            <v>40733</v>
          </cell>
          <cell r="D1653">
            <v>4.2699999999999996</v>
          </cell>
        </row>
        <row r="1654">
          <cell r="C1654">
            <v>40734</v>
          </cell>
          <cell r="D1654">
            <v>4.2699999999999996</v>
          </cell>
        </row>
        <row r="1655">
          <cell r="C1655">
            <v>40735</v>
          </cell>
          <cell r="D1655">
            <v>4.2699999999999996</v>
          </cell>
        </row>
        <row r="1656">
          <cell r="C1656">
            <v>40736</v>
          </cell>
          <cell r="D1656">
            <v>4.2699999999999996</v>
          </cell>
        </row>
        <row r="1657">
          <cell r="C1657">
            <v>40737</v>
          </cell>
          <cell r="D1657">
            <v>4.2699999999999996</v>
          </cell>
        </row>
        <row r="1658">
          <cell r="C1658">
            <v>40738</v>
          </cell>
          <cell r="D1658">
            <v>4.2699999999999996</v>
          </cell>
        </row>
        <row r="1659">
          <cell r="C1659">
            <v>40739</v>
          </cell>
          <cell r="D1659">
            <v>4.2699999999999996</v>
          </cell>
        </row>
        <row r="1660">
          <cell r="C1660">
            <v>40740</v>
          </cell>
          <cell r="D1660">
            <v>4.2699999999999996</v>
          </cell>
        </row>
        <row r="1661">
          <cell r="C1661">
            <v>40741</v>
          </cell>
          <cell r="D1661">
            <v>4.2699999999999996</v>
          </cell>
        </row>
        <row r="1662">
          <cell r="C1662">
            <v>40742</v>
          </cell>
          <cell r="D1662">
            <v>4.59</v>
          </cell>
        </row>
        <row r="1663">
          <cell r="C1663">
            <v>40743</v>
          </cell>
          <cell r="D1663">
            <v>4.59</v>
          </cell>
        </row>
        <row r="1664">
          <cell r="C1664">
            <v>40744</v>
          </cell>
          <cell r="D1664">
            <v>4.59</v>
          </cell>
        </row>
        <row r="1665">
          <cell r="C1665">
            <v>40745</v>
          </cell>
          <cell r="D1665">
            <v>4.59</v>
          </cell>
        </row>
        <row r="1666">
          <cell r="C1666">
            <v>40746</v>
          </cell>
          <cell r="D1666">
            <v>4.59</v>
          </cell>
        </row>
        <row r="1667">
          <cell r="C1667">
            <v>40747</v>
          </cell>
          <cell r="D1667">
            <v>4.59</v>
          </cell>
        </row>
        <row r="1668">
          <cell r="C1668">
            <v>40748</v>
          </cell>
          <cell r="D1668">
            <v>4.59</v>
          </cell>
        </row>
        <row r="1669">
          <cell r="C1669">
            <v>40749</v>
          </cell>
          <cell r="D1669">
            <v>4.59</v>
          </cell>
        </row>
        <row r="1670">
          <cell r="C1670">
            <v>40750</v>
          </cell>
          <cell r="D1670">
            <v>4.59</v>
          </cell>
        </row>
        <row r="1671">
          <cell r="C1671">
            <v>40751</v>
          </cell>
          <cell r="D1671">
            <v>4.59</v>
          </cell>
        </row>
        <row r="1672">
          <cell r="C1672">
            <v>40752</v>
          </cell>
          <cell r="D1672">
            <v>4.59</v>
          </cell>
        </row>
        <row r="1673">
          <cell r="C1673">
            <v>40753</v>
          </cell>
          <cell r="D1673">
            <v>4.59</v>
          </cell>
        </row>
        <row r="1674">
          <cell r="C1674">
            <v>40754</v>
          </cell>
          <cell r="D1674">
            <v>4.59</v>
          </cell>
        </row>
        <row r="1675">
          <cell r="C1675">
            <v>40755</v>
          </cell>
          <cell r="D1675">
            <v>4.59</v>
          </cell>
        </row>
        <row r="1676">
          <cell r="C1676">
            <v>40756</v>
          </cell>
          <cell r="D1676">
            <v>4.59</v>
          </cell>
        </row>
        <row r="1677">
          <cell r="C1677">
            <v>40757</v>
          </cell>
          <cell r="D1677">
            <v>4.59</v>
          </cell>
        </row>
        <row r="1678">
          <cell r="C1678">
            <v>40758</v>
          </cell>
          <cell r="D1678">
            <v>4.59</v>
          </cell>
        </row>
        <row r="1679">
          <cell r="C1679">
            <v>40759</v>
          </cell>
          <cell r="D1679">
            <v>4.59</v>
          </cell>
        </row>
        <row r="1680">
          <cell r="C1680">
            <v>40760</v>
          </cell>
          <cell r="D1680">
            <v>4.59</v>
          </cell>
        </row>
        <row r="1681">
          <cell r="C1681">
            <v>40761</v>
          </cell>
          <cell r="D1681">
            <v>4.59</v>
          </cell>
        </row>
        <row r="1682">
          <cell r="C1682">
            <v>40762</v>
          </cell>
          <cell r="D1682">
            <v>4.59</v>
          </cell>
        </row>
        <row r="1683">
          <cell r="C1683">
            <v>40763</v>
          </cell>
          <cell r="D1683">
            <v>4.59</v>
          </cell>
        </row>
        <row r="1684">
          <cell r="C1684">
            <v>40764</v>
          </cell>
          <cell r="D1684">
            <v>4.59</v>
          </cell>
        </row>
        <row r="1685">
          <cell r="C1685">
            <v>40765</v>
          </cell>
          <cell r="D1685">
            <v>4.59</v>
          </cell>
        </row>
        <row r="1686">
          <cell r="C1686">
            <v>40766</v>
          </cell>
          <cell r="D1686">
            <v>4.59</v>
          </cell>
        </row>
        <row r="1687">
          <cell r="C1687">
            <v>40767</v>
          </cell>
          <cell r="D1687">
            <v>4.59</v>
          </cell>
        </row>
        <row r="1688">
          <cell r="C1688">
            <v>40768</v>
          </cell>
          <cell r="D1688">
            <v>4.59</v>
          </cell>
        </row>
        <row r="1689">
          <cell r="C1689">
            <v>40769</v>
          </cell>
          <cell r="D1689">
            <v>4.59</v>
          </cell>
        </row>
        <row r="1690">
          <cell r="C1690">
            <v>40770</v>
          </cell>
          <cell r="D1690">
            <v>4.16</v>
          </cell>
        </row>
        <row r="1691">
          <cell r="C1691">
            <v>40771</v>
          </cell>
          <cell r="D1691">
            <v>4.16</v>
          </cell>
        </row>
        <row r="1692">
          <cell r="C1692">
            <v>40772</v>
          </cell>
          <cell r="D1692">
            <v>4.16</v>
          </cell>
        </row>
        <row r="1693">
          <cell r="C1693">
            <v>40773</v>
          </cell>
          <cell r="D1693">
            <v>4.16</v>
          </cell>
        </row>
        <row r="1694">
          <cell r="C1694">
            <v>40774</v>
          </cell>
          <cell r="D1694">
            <v>4.16</v>
          </cell>
        </row>
        <row r="1695">
          <cell r="C1695">
            <v>40775</v>
          </cell>
          <cell r="D1695">
            <v>4.16</v>
          </cell>
        </row>
        <row r="1696">
          <cell r="C1696">
            <v>40776</v>
          </cell>
          <cell r="D1696">
            <v>4.16</v>
          </cell>
        </row>
        <row r="1697">
          <cell r="C1697">
            <v>40777</v>
          </cell>
          <cell r="D1697">
            <v>4.16</v>
          </cell>
        </row>
        <row r="1698">
          <cell r="C1698">
            <v>40778</v>
          </cell>
          <cell r="D1698">
            <v>4.16</v>
          </cell>
        </row>
        <row r="1699">
          <cell r="C1699">
            <v>40779</v>
          </cell>
          <cell r="D1699">
            <v>4.16</v>
          </cell>
        </row>
        <row r="1700">
          <cell r="C1700">
            <v>40780</v>
          </cell>
          <cell r="D1700">
            <v>4.16</v>
          </cell>
        </row>
        <row r="1701">
          <cell r="C1701">
            <v>40781</v>
          </cell>
          <cell r="D1701">
            <v>4.16</v>
          </cell>
        </row>
        <row r="1702">
          <cell r="C1702">
            <v>40782</v>
          </cell>
          <cell r="D1702">
            <v>4.16</v>
          </cell>
        </row>
        <row r="1703">
          <cell r="C1703">
            <v>40783</v>
          </cell>
          <cell r="D1703">
            <v>4.16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B"/>
      <sheetName val="MR"/>
      <sheetName val="AB"/>
      <sheetName val="MY"/>
      <sheetName val="JN"/>
      <sheetName val="JL"/>
      <sheetName val="AG"/>
      <sheetName val="SP"/>
      <sheetName val="OC"/>
      <sheetName val="NV"/>
      <sheetName val="DC"/>
      <sheetName val="A"/>
      <sheetName val="C"/>
      <sheetName val="V"/>
      <sheetName val="GC"/>
      <sheetName val="GCNE"/>
      <sheetName val="GCQNE"/>
      <sheetName val="GQ"/>
      <sheetName val="GD"/>
      <sheetName val="RE"/>
      <sheetName val="RD"/>
      <sheetName val="EPCG "/>
      <sheetName val="DPCG"/>
      <sheetName val="EPC"/>
      <sheetName val="DPC"/>
      <sheetName val="EGL"/>
      <sheetName val="DGL"/>
      <sheetName val="EGL PL"/>
      <sheetName val="DGL PL"/>
      <sheetName val="EA"/>
      <sheetName val="DA"/>
      <sheetName val="EEPCG"/>
      <sheetName val="EDPCG"/>
      <sheetName val="EG"/>
      <sheetName val="DG"/>
      <sheetName val="EI"/>
      <sheetName val="DI"/>
      <sheetName val="EEG"/>
      <sheetName val="EDG"/>
      <sheetName val="EGC"/>
      <sheetName val="DGC"/>
      <sheetName val="GASee"/>
      <sheetName val="GASre"/>
      <sheetName val="ERP"/>
      <sheetName val="DRP"/>
      <sheetName val="GLPplantasOP"/>
      <sheetName val="EGLP"/>
      <sheetName val="DGLP"/>
      <sheetName val="EGLP PL"/>
      <sheetName val="DGLP PL"/>
      <sheetName val="EQGP02"/>
      <sheetName val="EQ"/>
      <sheetName val="DQ"/>
      <sheetName val="ENE"/>
      <sheetName val="R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V-P"/>
      <sheetName val="Acciones-RRHH"/>
      <sheetName val="EPCG_"/>
      <sheetName val="EGL_PL"/>
      <sheetName val="DGL_PL"/>
      <sheetName val="EGLP_PL"/>
      <sheetName val="DGLP_PL"/>
      <sheetName val="CF Julio"/>
      <sheetName val="1114020106"/>
      <sheetName val="SAN"/>
      <sheetName val="Formato Inputs Técnicos"/>
      <sheetName val="Tables"/>
      <sheetName val="What-if"/>
      <sheetName val="Fin Charts"/>
      <sheetName val="Sensitivity"/>
      <sheetName val="ops"/>
      <sheetName val="cgvt rev"/>
      <sheetName val="nfpentps"/>
      <sheetName val=" PROY_2019"/>
      <sheetName val="CALCULO TARIFARIO"/>
      <sheetName val="lista"/>
      <sheetName val="ejecución 2004"/>
      <sheetName val="IVA1 ok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09">
          <cell r="AC209" t="str">
            <v>YACIMIENTOS PETROLIFEROS FISCALES BOLIVIANOS</v>
          </cell>
        </row>
        <row r="211">
          <cell r="AC211" t="str">
            <v>PRODUCCION NACIONAL POR EMPRESAS Y DEPARTAMENTOS</v>
          </cell>
        </row>
        <row r="213">
          <cell r="AC213" t="str">
            <v>G A S    N A T U R A L</v>
          </cell>
        </row>
        <row r="214">
          <cell r="AC214" t="str">
            <v>CERTIFICADA</v>
          </cell>
        </row>
        <row r="215">
          <cell r="AC215" t="str">
            <v>GESTION   -   2002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52">
          <cell r="AC52" t="str">
            <v>YACIMIENTOS PETROLIFEROS FISCALES BOLIVIANOS</v>
          </cell>
        </row>
        <row r="54">
          <cell r="AC54" t="str">
            <v>PRODUCCION NACIONAL POR EMPRESAS Y DEPARTAMENTOS</v>
          </cell>
        </row>
        <row r="56">
          <cell r="AC56" t="str">
            <v>GAS LICUADO DE PETROLEO EN PLANTAS</v>
          </cell>
        </row>
        <row r="57">
          <cell r="AC57" t="str">
            <v>CERTIFICADA</v>
          </cell>
        </row>
        <row r="58">
          <cell r="X58">
            <v>0</v>
          </cell>
          <cell r="AC58" t="str">
            <v>GESTION   -   2002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>
        <row r="52">
          <cell r="AC52" t="str">
            <v>YACIMIENTOS PETROLIFEROS FISCALES BOLIVIANOS</v>
          </cell>
        </row>
      </sheetData>
      <sheetData sheetId="72">
        <row r="52">
          <cell r="AC52" t="str">
            <v>YACIMIENTOS PETROLIFEROS FISCALES BOLIVIANOS</v>
          </cell>
        </row>
      </sheetData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Bonos RevEje DEF"/>
      <sheetName val="LP"/>
      <sheetName val="RevJul"/>
      <sheetName val="AyuMemRevJul"/>
      <sheetName val="Retroactivos"/>
      <sheetName val="OEC"/>
      <sheetName val="Eje06"/>
      <sheetName val="DIF"/>
      <sheetName val="DIF Prog"/>
      <sheetName val="Sit Fis"/>
      <sheetName val="Ejecución 2004"/>
      <sheetName val="Shared Data"/>
      <sheetName val="IMATA"/>
      <sheetName val="GRAFICO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  <sheetName val="2004"/>
      <sheetName val="Usuarios"/>
      <sheetName val="Hoja2"/>
      <sheetName val="A"/>
      <sheetName val="VM"/>
      <sheetName val="input"/>
      <sheetName val="output"/>
      <sheetName val="C"/>
      <sheetName val="trade"/>
      <sheetName val="res"/>
      <sheetName val="BONOS"/>
    </sheetNames>
    <sheetDataSet>
      <sheetData sheetId="0">
        <row r="3">
          <cell r="B3">
            <v>31</v>
          </cell>
          <cell r="C3">
            <v>28</v>
          </cell>
          <cell r="D3">
            <v>31</v>
          </cell>
          <cell r="E3">
            <v>30</v>
          </cell>
          <cell r="F3">
            <v>31</v>
          </cell>
          <cell r="G3">
            <v>30</v>
          </cell>
          <cell r="H3">
            <v>31</v>
          </cell>
          <cell r="I3">
            <v>31</v>
          </cell>
          <cell r="J3">
            <v>30</v>
          </cell>
          <cell r="K3">
            <v>31</v>
          </cell>
          <cell r="L3">
            <v>30</v>
          </cell>
          <cell r="M3">
            <v>31</v>
          </cell>
        </row>
      </sheetData>
      <sheetData sheetId="1">
        <row r="3">
          <cell r="B3">
            <v>31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603691540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Supuestos"/>
      <sheetName val="Otros ingresos"/>
      <sheetName val="CtasNacs"/>
      <sheetName val="CtasNacs_Revisión"/>
      <sheetName val="GobGen"/>
      <sheetName val="BdPagos"/>
      <sheetName val="GobGen0"/>
      <sheetName val="GobGen (2)"/>
      <sheetName val="EP0"/>
      <sheetName val="EP"/>
      <sheetName val="SPNF0"/>
      <sheetName val="SPNF"/>
      <sheetName val="Monetario"/>
      <sheetName val="MMF"/>
      <sheetName val="Deuda"/>
      <sheetName val="Deuda interna"/>
      <sheetName val="Hidrocarburos"/>
      <sheetName val="PMF_Inversión"/>
      <sheetName val="Deuda Proyectada"/>
      <sheetName val="SERVICIO DEUDA NUEVA"/>
      <sheetName val="Deuda Contratada"/>
      <sheetName val="MMF (2)"/>
      <sheetName val="Deuda Total "/>
      <sheetName val="Hoja1"/>
      <sheetName val="Hidrocarburos (2)"/>
    </sheetNames>
    <sheetDataSet>
      <sheetData sheetId="0"/>
      <sheetData sheetId="1"/>
      <sheetData sheetId="2"/>
      <sheetData sheetId="3">
        <row r="25">
          <cell r="W25">
            <v>121726.74518241813</v>
          </cell>
        </row>
      </sheetData>
      <sheetData sheetId="4"/>
      <sheetData sheetId="5"/>
      <sheetData sheetId="6">
        <row r="57">
          <cell r="Q57">
            <v>325.50280097045942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43">
          <cell r="D143">
            <v>1494.4662145735497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1285.5999999999999</v>
          </cell>
        </row>
      </sheetData>
      <sheetData sheetId="24"/>
      <sheetData sheetId="25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Supuestos"/>
      <sheetName val="Otros ingresos"/>
      <sheetName val="CtasNacs"/>
      <sheetName val="CtasNacs_Revisión"/>
      <sheetName val="GobGen"/>
      <sheetName val="BdPagos"/>
      <sheetName val="GobGen0"/>
      <sheetName val="GobGen (2)"/>
      <sheetName val="EP0"/>
      <sheetName val="EP"/>
      <sheetName val="SPNF0"/>
      <sheetName val="SPNF"/>
      <sheetName val="Monetario"/>
      <sheetName val="MMF"/>
      <sheetName val="Deuda"/>
      <sheetName val="Deuda interna"/>
      <sheetName val="Hidrocarburos"/>
      <sheetName val="PMF_Inversión"/>
      <sheetName val="Deuda Proyectada"/>
      <sheetName val="SERVICIO DEUDA NUEVA"/>
      <sheetName val="Deuda Contratada"/>
      <sheetName val="MMF (2)"/>
      <sheetName val="Deuda Total "/>
      <sheetName val="Hoja1"/>
      <sheetName val="Hidrocarburos (2)"/>
    </sheetNames>
    <sheetDataSet>
      <sheetData sheetId="0"/>
      <sheetData sheetId="1"/>
      <sheetData sheetId="2"/>
      <sheetData sheetId="3">
        <row r="25">
          <cell r="W25">
            <v>121726.74518241813</v>
          </cell>
        </row>
      </sheetData>
      <sheetData sheetId="4"/>
      <sheetData sheetId="5"/>
      <sheetData sheetId="6">
        <row r="57">
          <cell r="Q57">
            <v>325.50280097045942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43">
          <cell r="D143">
            <v>1494.4662145735497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1285.5999999999999</v>
          </cell>
        </row>
      </sheetData>
      <sheetData sheetId="24"/>
      <sheetData sheetId="25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CA"/>
      <sheetName val="EXP1998"/>
      <sheetName val="EXP2002"/>
      <sheetName val="extrapol 2002mens"/>
      <sheetName val="precios"/>
      <sheetName val="Hoja1"/>
      <sheetName val="Hoja3"/>
      <sheetName val="extrapol_2002mens"/>
      <sheetName val="extrapol_2002mens1"/>
      <sheetName val="extrapol_2002mens2"/>
      <sheetName val="extrapol_2002mens3"/>
      <sheetName val="extrapol_2002mens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forecast"/>
      <sheetName val="REER"/>
    </sheetNames>
    <sheetDataSet>
      <sheetData sheetId="0">
        <row r="27">
          <cell r="M27">
            <v>16.038075115965448</v>
          </cell>
          <cell r="N27">
            <v>16.889950150733672</v>
          </cell>
          <cell r="O27">
            <v>14.50508603189766</v>
          </cell>
          <cell r="P27">
            <v>17.662242413496273</v>
          </cell>
          <cell r="Q27">
            <v>18.320929530135402</v>
          </cell>
        </row>
        <row r="28">
          <cell r="M28">
            <v>3.7548755129181584</v>
          </cell>
          <cell r="N28">
            <v>3.3897933115360033</v>
          </cell>
          <cell r="O28">
            <v>1.2839142167442612</v>
          </cell>
          <cell r="P28">
            <v>1.3832355828391507</v>
          </cell>
          <cell r="Q28">
            <v>1.921012415667871</v>
          </cell>
        </row>
        <row r="29">
          <cell r="M29">
            <v>12.283199603047287</v>
          </cell>
          <cell r="N29">
            <v>13.500156839197668</v>
          </cell>
          <cell r="O29">
            <v>13.221171815153399</v>
          </cell>
          <cell r="P29">
            <v>16.279006830657121</v>
          </cell>
          <cell r="Q29">
            <v>16.399917114467531</v>
          </cell>
        </row>
        <row r="30">
          <cell r="M30">
            <v>3.6119151528988051E-5</v>
          </cell>
          <cell r="N30">
            <v>3.6998663851630155E-5</v>
          </cell>
          <cell r="O30">
            <v>3.7930270223482904E-5</v>
          </cell>
          <cell r="P30">
            <v>3.8906501282664741E-5</v>
          </cell>
          <cell r="Q30">
            <v>3.9907854465511919E-5</v>
          </cell>
        </row>
        <row r="31">
          <cell r="M31">
            <v>1.1008127271059711</v>
          </cell>
          <cell r="N31">
            <v>1.8132683786480301</v>
          </cell>
          <cell r="O31">
            <v>5.1705958309421298</v>
          </cell>
          <cell r="P31">
            <v>6.1133552266509072</v>
          </cell>
          <cell r="Q31">
            <v>5.431591457821745</v>
          </cell>
        </row>
        <row r="32">
          <cell r="M32">
            <v>25.937519630471975</v>
          </cell>
          <cell r="N32">
            <v>27.786597153787039</v>
          </cell>
          <cell r="O32">
            <v>32.131698377056175</v>
          </cell>
          <cell r="P32">
            <v>33.957485938431716</v>
          </cell>
          <cell r="Q32">
            <v>34.903968420609132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M34">
            <v>83.991028294813205</v>
          </cell>
          <cell r="N34">
            <v>89.519601486126021</v>
          </cell>
          <cell r="O34">
            <v>94.902004557437635</v>
          </cell>
          <cell r="P34">
            <v>102.01757590025969</v>
          </cell>
          <cell r="Q34">
            <v>109.96214888104748</v>
          </cell>
        </row>
        <row r="35">
          <cell r="M35">
            <v>10.010396842595675</v>
          </cell>
          <cell r="N35">
            <v>10.563428888891444</v>
          </cell>
          <cell r="O35">
            <v>11.087423519394777</v>
          </cell>
          <cell r="P35">
            <v>11.800457092448614</v>
          </cell>
          <cell r="Q35">
            <v>12.593189172814286</v>
          </cell>
        </row>
        <row r="36"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M37">
            <v>8.0759270459893102</v>
          </cell>
          <cell r="N37">
            <v>8.6034930763861883</v>
          </cell>
          <cell r="O37">
            <v>9.2092607957433295</v>
          </cell>
          <cell r="P37">
            <v>9.4706587660736261</v>
          </cell>
          <cell r="Q37">
            <v>10.101748851247722</v>
          </cell>
        </row>
        <row r="38">
          <cell r="M38">
            <v>9.248171610982542</v>
          </cell>
          <cell r="N38">
            <v>9.8473924104136632</v>
          </cell>
          <cell r="O38">
            <v>10.458333888739835</v>
          </cell>
          <cell r="P38">
            <v>11.052233071414033</v>
          </cell>
          <cell r="Q38">
            <v>11.853509212066681</v>
          </cell>
        </row>
        <row r="39">
          <cell r="M39">
            <v>11.393194229857773</v>
          </cell>
          <cell r="N39">
            <v>12.131398411361287</v>
          </cell>
          <cell r="O39">
            <v>12.884041768171466</v>
          </cell>
          <cell r="P39">
            <v>13.615690036151872</v>
          </cell>
          <cell r="Q39">
            <v>14.602814311761692</v>
          </cell>
        </row>
        <row r="40">
          <cell r="M40">
            <v>4.3778335003139988E-3</v>
          </cell>
          <cell r="N40">
            <v>6.5325754850507293E-3</v>
          </cell>
          <cell r="O40">
            <v>7.0409508554121871E-3</v>
          </cell>
          <cell r="P40">
            <v>2.8384251041203789E-3</v>
          </cell>
          <cell r="Q40">
            <v>6.6636345027531133E-3</v>
          </cell>
        </row>
        <row r="41">
          <cell r="M41">
            <v>6.2855588922696272E-3</v>
          </cell>
          <cell r="N41">
            <v>6.4793434274027064E-3</v>
          </cell>
          <cell r="O41">
            <v>6.2040939658309698E-3</v>
          </cell>
          <cell r="P41">
            <v>5.6787169829568326E-3</v>
          </cell>
          <cell r="Q41">
            <v>7.2499026710276526E-3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M43">
            <v>2.7349799684791027</v>
          </cell>
          <cell r="N43">
            <v>2.9047519503740977</v>
          </cell>
          <cell r="O43">
            <v>3.3618643059842777</v>
          </cell>
          <cell r="P43">
            <v>3.5161645783369573</v>
          </cell>
          <cell r="Q43">
            <v>3.5647001443126949</v>
          </cell>
        </row>
        <row r="44">
          <cell r="M44">
            <v>3.0984742184791032</v>
          </cell>
          <cell r="N44">
            <v>3.2864209128740978</v>
          </cell>
          <cell r="O44">
            <v>3.7626167166092772</v>
          </cell>
          <cell r="P44">
            <v>3.9369546094932075</v>
          </cell>
          <cell r="Q44">
            <v>4.0065296770267578</v>
          </cell>
        </row>
        <row r="45">
          <cell r="M45">
            <v>-2.4802986020378599</v>
          </cell>
          <cell r="N45">
            <v>-2.5368831275504435</v>
          </cell>
          <cell r="O45">
            <v>-2.590097142035829</v>
          </cell>
          <cell r="P45">
            <v>-2.6272832069110761</v>
          </cell>
          <cell r="Q45">
            <v>-2.7461490926704788</v>
          </cell>
        </row>
        <row r="46">
          <cell r="M46">
            <v>-2.9628739520378597</v>
          </cell>
          <cell r="N46">
            <v>-3.0677160125504437</v>
          </cell>
          <cell r="O46">
            <v>-3.152780000135829</v>
          </cell>
          <cell r="P46">
            <v>-3.2237270364970763</v>
          </cell>
          <cell r="Q46">
            <v>-3.3783795520316389</v>
          </cell>
        </row>
        <row r="47">
          <cell r="M47">
            <v>8.6190285514443198E-3</v>
          </cell>
          <cell r="N47">
            <v>6.0657820960423828E-3</v>
          </cell>
          <cell r="O47">
            <v>1.4489799583180262E-2</v>
          </cell>
          <cell r="P47">
            <v>4.6334215258852177E-3</v>
          </cell>
          <cell r="Q47">
            <v>1.7672306245488211E-3</v>
          </cell>
        </row>
        <row r="48">
          <cell r="M48">
            <v>4.7801492147456102E-3</v>
          </cell>
          <cell r="N48">
            <v>3.5385258438170642E-3</v>
          </cell>
          <cell r="O48">
            <v>2.7728768646568592E-3</v>
          </cell>
          <cell r="P48">
            <v>2.2503008886820774E-3</v>
          </cell>
          <cell r="Q48">
            <v>4.7973204239589954E-3</v>
          </cell>
        </row>
        <row r="49"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M50">
            <v>8.6190285514443198E-3</v>
          </cell>
          <cell r="N50">
            <v>6.0657820960423828E-3</v>
          </cell>
          <cell r="O50">
            <v>1.4489799583180262E-2</v>
          </cell>
          <cell r="P50">
            <v>4.6334215258852177E-3</v>
          </cell>
          <cell r="Q50">
            <v>1.7672306245488211E-3</v>
          </cell>
        </row>
        <row r="51">
          <cell r="M51">
            <v>9.7078339232997916E-3</v>
          </cell>
          <cell r="N51">
            <v>7.1289681883950351E-3</v>
          </cell>
          <cell r="O51">
            <v>1.563739956793142E-2</v>
          </cell>
          <cell r="P51">
            <v>5.6822006105947233E-3</v>
          </cell>
          <cell r="Q51">
            <v>2.7872572306839372E-3</v>
          </cell>
        </row>
        <row r="52">
          <cell r="M52">
            <v>4.7801492147456102E-3</v>
          </cell>
          <cell r="N52">
            <v>3.5385258438170642E-3</v>
          </cell>
          <cell r="O52">
            <v>2.7728768646568592E-3</v>
          </cell>
          <cell r="P52">
            <v>2.2503008886820774E-3</v>
          </cell>
          <cell r="Q52">
            <v>4.7973204239589954E-3</v>
          </cell>
        </row>
        <row r="53">
          <cell r="M53">
            <v>5.8304733692725371E-3</v>
          </cell>
          <cell r="N53">
            <v>4.5763791318846891E-3</v>
          </cell>
          <cell r="O53">
            <v>3.8030310998123261E-3</v>
          </cell>
          <cell r="P53">
            <v>3.275193082910599E-3</v>
          </cell>
          <cell r="Q53">
            <v>5.8477180266851333E-3</v>
          </cell>
        </row>
        <row r="54"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M58">
            <v>20.609958144217778</v>
          </cell>
          <cell r="N58">
            <v>21.760494888894808</v>
          </cell>
          <cell r="O58">
            <v>19.718563431463586</v>
          </cell>
          <cell r="P58">
            <v>23.023700464369117</v>
          </cell>
          <cell r="Q58">
            <v>24.03965554953685</v>
          </cell>
        </row>
        <row r="59">
          <cell r="M59">
            <v>20.609994263369305</v>
          </cell>
          <cell r="N59">
            <v>21.76053188755866</v>
          </cell>
          <cell r="O59">
            <v>19.718601361733811</v>
          </cell>
          <cell r="P59">
            <v>23.023739370870402</v>
          </cell>
          <cell r="Q59">
            <v>24.039695457391314</v>
          </cell>
        </row>
        <row r="60">
          <cell r="M60">
            <v>49.895214761045075</v>
          </cell>
          <cell r="N60">
            <v>52.758327569180231</v>
          </cell>
          <cell r="O60">
            <v>56.007170457011554</v>
          </cell>
          <cell r="P60">
            <v>58.079503913336552</v>
          </cell>
          <cell r="Q60">
            <v>64.616828121340163</v>
          </cell>
        </row>
        <row r="61">
          <cell r="M61">
            <v>-34.09581353376813</v>
          </cell>
          <cell r="N61">
            <v>-36.76127391694579</v>
          </cell>
          <cell r="O61">
            <v>-38.894834100426081</v>
          </cell>
          <cell r="P61">
            <v>-43.938071986923134</v>
          </cell>
          <cell r="Q61">
            <v>-45.34532075970732</v>
          </cell>
        </row>
        <row r="106">
          <cell r="A106" t="str">
            <v>Hydrocarbons sector</v>
          </cell>
          <cell r="D106">
            <v>4.3773652581632181</v>
          </cell>
          <cell r="K106">
            <v>-8765.2921082104203</v>
          </cell>
          <cell r="Q106" t="str">
            <v>BCB (w/o hyd)</v>
          </cell>
          <cell r="R106">
            <v>3.2347080429580677</v>
          </cell>
          <cell r="S106">
            <v>3.7349470317295408</v>
          </cell>
          <cell r="T106">
            <v>4.9039840813358992</v>
          </cell>
          <cell r="U106">
            <v>4.4220809096941371</v>
          </cell>
          <cell r="V106">
            <v>4.0932086669903667</v>
          </cell>
        </row>
        <row r="109">
          <cell r="A109">
            <v>38456.507337615738</v>
          </cell>
          <cell r="B109">
            <v>1988</v>
          </cell>
          <cell r="C109">
            <v>1989</v>
          </cell>
          <cell r="D109">
            <v>1990</v>
          </cell>
          <cell r="E109">
            <v>1991</v>
          </cell>
          <cell r="F109">
            <v>1992</v>
          </cell>
          <cell r="G109">
            <v>1993</v>
          </cell>
          <cell r="H109">
            <v>1994</v>
          </cell>
          <cell r="I109">
            <v>1995</v>
          </cell>
          <cell r="J109">
            <v>1996</v>
          </cell>
          <cell r="K109">
            <v>1997</v>
          </cell>
          <cell r="L109">
            <v>1998</v>
          </cell>
          <cell r="M109">
            <v>1999</v>
          </cell>
          <cell r="N109">
            <v>2000</v>
          </cell>
          <cell r="O109">
            <v>2001</v>
          </cell>
          <cell r="P109">
            <v>2002</v>
          </cell>
          <cell r="Q109">
            <v>2003</v>
          </cell>
          <cell r="R109">
            <v>2004</v>
          </cell>
          <cell r="S109">
            <v>2005</v>
          </cell>
          <cell r="T109">
            <v>2006</v>
          </cell>
          <cell r="U109">
            <v>2007</v>
          </cell>
          <cell r="V109">
            <v>2008</v>
          </cell>
          <cell r="W109">
            <v>2009</v>
          </cell>
          <cell r="X109">
            <v>2010</v>
          </cell>
          <cell r="Y109">
            <v>2011</v>
          </cell>
          <cell r="Z109">
            <v>2012</v>
          </cell>
          <cell r="AA109">
            <v>2013</v>
          </cell>
          <cell r="AB109">
            <v>2014</v>
          </cell>
          <cell r="AC109">
            <v>2015</v>
          </cell>
        </row>
        <row r="110">
          <cell r="A110" t="str">
            <v>Natural Gas (Data from INE website--Actualidad estadística)</v>
          </cell>
        </row>
        <row r="111">
          <cell r="A111" t="str">
            <v>Production (mns of cubic feet)</v>
          </cell>
          <cell r="D111">
            <v>105934</v>
          </cell>
          <cell r="E111">
            <v>105194</v>
          </cell>
          <cell r="F111">
            <v>107589</v>
          </cell>
          <cell r="G111">
            <v>107580</v>
          </cell>
          <cell r="H111">
            <v>115814</v>
          </cell>
          <cell r="I111">
            <v>116376</v>
          </cell>
          <cell r="J111">
            <v>117573</v>
          </cell>
          <cell r="K111">
            <v>106496.35</v>
          </cell>
          <cell r="L111">
            <v>109673.5</v>
          </cell>
          <cell r="M111">
            <v>92232.17</v>
          </cell>
          <cell r="N111">
            <v>127044.246</v>
          </cell>
          <cell r="O111">
            <v>186275.98300000001</v>
          </cell>
        </row>
        <row r="112">
          <cell r="A112" t="str">
            <v>Sale (mns of cubic feet)</v>
          </cell>
          <cell r="D112">
            <v>94304.2</v>
          </cell>
          <cell r="E112">
            <v>94455.39</v>
          </cell>
          <cell r="F112">
            <v>95121.39</v>
          </cell>
          <cell r="G112">
            <v>95333.73</v>
          </cell>
          <cell r="H112">
            <v>104124.34</v>
          </cell>
          <cell r="I112">
            <v>103922.55</v>
          </cell>
          <cell r="J112">
            <v>105588.39</v>
          </cell>
          <cell r="K112">
            <v>90816.8</v>
          </cell>
          <cell r="L112">
            <v>94652.1</v>
          </cell>
          <cell r="M112">
            <v>73941.8</v>
          </cell>
          <cell r="N112">
            <v>107235.6</v>
          </cell>
          <cell r="O112">
            <v>158808</v>
          </cell>
        </row>
        <row r="113">
          <cell r="A113" t="str">
            <v>Domestic market</v>
          </cell>
          <cell r="D113">
            <v>16503.2</v>
          </cell>
          <cell r="E113">
            <v>17548.39</v>
          </cell>
          <cell r="F113">
            <v>20051.79</v>
          </cell>
          <cell r="G113">
            <v>21471.33</v>
          </cell>
          <cell r="H113">
            <v>27568.14</v>
          </cell>
          <cell r="I113">
            <v>31435.65</v>
          </cell>
          <cell r="J113">
            <v>33015.79</v>
          </cell>
          <cell r="K113">
            <v>34240.5</v>
          </cell>
          <cell r="L113">
            <v>38322.5</v>
          </cell>
          <cell r="M113">
            <v>37736.199999999997</v>
          </cell>
          <cell r="N113">
            <v>33011.29</v>
          </cell>
          <cell r="O113">
            <v>28863</v>
          </cell>
        </row>
        <row r="114">
          <cell r="A114" t="str">
            <v>Export</v>
          </cell>
          <cell r="D114">
            <v>77801</v>
          </cell>
          <cell r="E114">
            <v>76907</v>
          </cell>
          <cell r="F114">
            <v>75069.600000000006</v>
          </cell>
          <cell r="G114">
            <v>73862.399999999994</v>
          </cell>
          <cell r="H114">
            <v>76556.2</v>
          </cell>
          <cell r="I114">
            <v>72486.899999999994</v>
          </cell>
          <cell r="J114">
            <v>72572.600000000006</v>
          </cell>
          <cell r="K114">
            <v>56576.33</v>
          </cell>
          <cell r="L114">
            <v>56329.5</v>
          </cell>
          <cell r="M114">
            <v>36205.599999999999</v>
          </cell>
          <cell r="N114">
            <v>74224.31</v>
          </cell>
          <cell r="O114">
            <v>129944.07</v>
          </cell>
          <cell r="P114">
            <v>193005.92717100002</v>
          </cell>
        </row>
        <row r="116">
          <cell r="A116" t="str">
            <v>Production (mns of cubic meters per day)</v>
          </cell>
          <cell r="B116">
            <v>35.314666000000003</v>
          </cell>
          <cell r="C116" t="str">
            <v>Conversion factor (Cubic feet in one cubic meter)</v>
          </cell>
          <cell r="E116">
            <v>8.1609929349474069</v>
          </cell>
          <cell r="F116">
            <v>8.346798000627949</v>
          </cell>
          <cell r="G116">
            <v>8.3460997769990861</v>
          </cell>
          <cell r="H116">
            <v>8.9848968170047616</v>
          </cell>
          <cell r="I116">
            <v>9.0284970036070433</v>
          </cell>
          <cell r="J116">
            <v>9.1213607462457116</v>
          </cell>
          <cell r="K116">
            <v>8.2620297730639223</v>
          </cell>
          <cell r="L116">
            <v>8.5085143511127477</v>
          </cell>
          <cell r="M116">
            <v>7.1554089372480183</v>
          </cell>
          <cell r="N116">
            <v>9.856143829797519</v>
          </cell>
          <cell r="O116">
            <v>14.451365868903009</v>
          </cell>
          <cell r="P116">
            <v>17.917716187353832</v>
          </cell>
        </row>
        <row r="117">
          <cell r="A117" t="str">
            <v>Sale (mns of cubic meters per day)</v>
          </cell>
          <cell r="D117">
            <v>7.3161578601048269</v>
          </cell>
          <cell r="E117">
            <v>7.3278872412656799</v>
          </cell>
          <cell r="F117">
            <v>7.3795557898014792</v>
          </cell>
          <cell r="G117">
            <v>7.3960292126184344</v>
          </cell>
          <cell r="H117">
            <v>8.0780082808531048</v>
          </cell>
          <cell r="I117">
            <v>8.0623533312899838</v>
          </cell>
          <cell r="J117">
            <v>8.1915898701681797</v>
          </cell>
          <cell r="K117">
            <v>7.0456039619610582</v>
          </cell>
          <cell r="L117">
            <v>7.3431480823805106</v>
          </cell>
          <cell r="M117">
            <v>5.736434657844498</v>
          </cell>
          <cell r="N117">
            <v>8.3193810861346282</v>
          </cell>
          <cell r="O117">
            <v>13.827373008962097</v>
          </cell>
          <cell r="P117">
            <v>17.144050426706588</v>
          </cell>
          <cell r="Q117">
            <v>19.079999999999998</v>
          </cell>
          <cell r="R117">
            <v>23.972332765511062</v>
          </cell>
          <cell r="S117">
            <v>34.36033091780822</v>
          </cell>
          <cell r="T117">
            <v>36.905324819178077</v>
          </cell>
          <cell r="U117">
            <v>44.757717076712332</v>
          </cell>
          <cell r="V117">
            <v>51.267679684931508</v>
          </cell>
          <cell r="W117">
            <v>56.995048846575344</v>
          </cell>
          <cell r="X117">
            <v>61.282718832876711</v>
          </cell>
          <cell r="Y117">
            <v>61.586969421917807</v>
          </cell>
          <cell r="Z117">
            <v>61.8981882</v>
          </cell>
          <cell r="AA117">
            <v>62.226785665753425</v>
          </cell>
          <cell r="AB117">
            <v>62.563196857534251</v>
          </cell>
          <cell r="AC117">
            <v>62.927882567123291</v>
          </cell>
        </row>
        <row r="118">
          <cell r="A118" t="str">
            <v>Domestic market</v>
          </cell>
          <cell r="D118">
            <v>1.2803249102042327</v>
          </cell>
          <cell r="E118">
            <v>1.3614111718320598</v>
          </cell>
          <cell r="F118">
            <v>1.5556259532202317</v>
          </cell>
          <cell r="G118">
            <v>1.6657544387885648</v>
          </cell>
          <cell r="H118">
            <v>2.1387474168644691</v>
          </cell>
          <cell r="I118">
            <v>2.4387904020712154</v>
          </cell>
          <cell r="J118">
            <v>2.561378300394578</v>
          </cell>
          <cell r="K118">
            <v>2.6563917960061092</v>
          </cell>
          <cell r="L118">
            <v>2.9730750018967047</v>
          </cell>
          <cell r="M118">
            <v>2.927589611496495</v>
          </cell>
          <cell r="N118">
            <v>2.5610291885801471</v>
          </cell>
          <cell r="O118">
            <v>3.19</v>
          </cell>
          <cell r="P118">
            <v>3.78</v>
          </cell>
          <cell r="Q118">
            <v>4.2699999999999996</v>
          </cell>
          <cell r="R118">
            <v>0.96</v>
          </cell>
          <cell r="S118">
            <v>3.5203309178082196</v>
          </cell>
          <cell r="T118">
            <v>3.9653248191780825</v>
          </cell>
          <cell r="U118">
            <v>4.4177170767123286</v>
          </cell>
          <cell r="V118">
            <v>4.8476796849315065</v>
          </cell>
          <cell r="W118">
            <v>5.1330488465753428</v>
          </cell>
          <cell r="X118">
            <v>5.4207188328767124</v>
          </cell>
          <cell r="Y118">
            <v>5.724969421917808</v>
          </cell>
          <cell r="Z118">
            <v>6.0361882000000007</v>
          </cell>
          <cell r="AA118">
            <v>6.3647856657534243</v>
          </cell>
          <cell r="AB118">
            <v>6.7011968575342467</v>
          </cell>
          <cell r="AC118">
            <v>7.0658825671232881</v>
          </cell>
        </row>
        <row r="119">
          <cell r="A119" t="str">
            <v>CONSUMO INDUSTRIAL Y DOMESTICO</v>
          </cell>
          <cell r="O119">
            <v>3.19</v>
          </cell>
          <cell r="P119">
            <v>3.78</v>
          </cell>
          <cell r="Q119">
            <v>4.2699999999999996</v>
          </cell>
          <cell r="R119">
            <v>0.96</v>
          </cell>
          <cell r="S119">
            <v>2.7203309178082193</v>
          </cell>
          <cell r="T119">
            <v>3.1653248191780823</v>
          </cell>
          <cell r="U119">
            <v>3.6177170767123288</v>
          </cell>
          <cell r="V119">
            <v>4.0476796849315066</v>
          </cell>
          <cell r="W119">
            <v>4.3330488465753429</v>
          </cell>
          <cell r="X119">
            <v>4.6207188328767126</v>
          </cell>
          <cell r="Y119">
            <v>4.9249694219178082</v>
          </cell>
          <cell r="Z119">
            <v>5.2361882000000008</v>
          </cell>
          <cell r="AA119">
            <v>5.5647856657534245</v>
          </cell>
          <cell r="AB119">
            <v>5.9011968575342468</v>
          </cell>
          <cell r="AC119">
            <v>6.2658825671232883</v>
          </cell>
        </row>
        <row r="120">
          <cell r="A120" t="str">
            <v xml:space="preserve">     Industrial</v>
          </cell>
          <cell r="O120">
            <v>2.7</v>
          </cell>
          <cell r="P120">
            <v>3.19</v>
          </cell>
          <cell r="Q120">
            <v>3.48</v>
          </cell>
          <cell r="R120">
            <v>0.16</v>
          </cell>
          <cell r="S120">
            <v>0.19</v>
          </cell>
          <cell r="T120">
            <v>0.24</v>
          </cell>
          <cell r="U120">
            <v>0.28999999999999998</v>
          </cell>
          <cell r="V120">
            <v>0.35</v>
          </cell>
          <cell r="W120">
            <v>0.39</v>
          </cell>
          <cell r="X120">
            <v>0.43</v>
          </cell>
          <cell r="Y120">
            <v>0.48</v>
          </cell>
          <cell r="Z120">
            <v>0.53</v>
          </cell>
          <cell r="AA120">
            <v>0.57999999999999996</v>
          </cell>
          <cell r="AB120">
            <v>0.64</v>
          </cell>
          <cell r="AC120">
            <v>0.71</v>
          </cell>
        </row>
        <row r="121">
          <cell r="A121" t="str">
            <v xml:space="preserve">     Comercial</v>
          </cell>
          <cell r="O121">
            <v>7.0000000000000007E-2</v>
          </cell>
          <cell r="P121">
            <v>0.09</v>
          </cell>
          <cell r="Q121">
            <v>0.13</v>
          </cell>
          <cell r="R121">
            <v>0.3</v>
          </cell>
          <cell r="S121">
            <v>1.78</v>
          </cell>
          <cell r="T121">
            <v>1.9281748493150686</v>
          </cell>
          <cell r="U121">
            <v>2.0937480547945206</v>
          </cell>
          <cell r="V121">
            <v>2.2487247671232877</v>
          </cell>
          <cell r="W121">
            <v>2.3701602739726031</v>
          </cell>
          <cell r="X121">
            <v>2.4838966027397258</v>
          </cell>
          <cell r="Y121">
            <v>2.6042135342465755</v>
          </cell>
          <cell r="Z121">
            <v>2.7314986575342468</v>
          </cell>
          <cell r="AA121">
            <v>2.8661624657534248</v>
          </cell>
          <cell r="AB121">
            <v>3.0086400000000002</v>
          </cell>
          <cell r="AC121">
            <v>3.1593920547945209</v>
          </cell>
        </row>
        <row r="122">
          <cell r="A122" t="str">
            <v xml:space="preserve">     Doméstico (redes de gas domiciliario)</v>
          </cell>
          <cell r="O122">
            <v>0.05</v>
          </cell>
          <cell r="P122">
            <v>0.06</v>
          </cell>
          <cell r="Q122">
            <v>0.15</v>
          </cell>
          <cell r="R122">
            <v>0.5</v>
          </cell>
          <cell r="S122">
            <v>0.59033091780821922</v>
          </cell>
          <cell r="T122">
            <v>0.8171499698630138</v>
          </cell>
          <cell r="U122">
            <v>1.0439690219178082</v>
          </cell>
          <cell r="V122">
            <v>1.2389549178082191</v>
          </cell>
          <cell r="W122">
            <v>1.3528885726027398</v>
          </cell>
          <cell r="X122">
            <v>1.4668222301369864</v>
          </cell>
          <cell r="Y122">
            <v>1.5807558876712329</v>
          </cell>
          <cell r="Z122">
            <v>1.6946895424657535</v>
          </cell>
          <cell r="AA122">
            <v>1.8086232</v>
          </cell>
          <cell r="AB122">
            <v>1.9225568575342467</v>
          </cell>
          <cell r="AC122">
            <v>2.0364905123287671</v>
          </cell>
        </row>
        <row r="123">
          <cell r="A123" t="str">
            <v xml:space="preserve">     Gas natural comprimido</v>
          </cell>
          <cell r="O123">
            <v>0.37</v>
          </cell>
          <cell r="P123">
            <v>0.44</v>
          </cell>
          <cell r="Q123">
            <v>0.51</v>
          </cell>
          <cell r="R123">
            <v>0</v>
          </cell>
          <cell r="S123">
            <v>0.16</v>
          </cell>
          <cell r="T123">
            <v>0.18</v>
          </cell>
          <cell r="U123">
            <v>0.19</v>
          </cell>
          <cell r="V123">
            <v>0.21</v>
          </cell>
          <cell r="W123">
            <v>0.22</v>
          </cell>
          <cell r="X123">
            <v>0.24</v>
          </cell>
          <cell r="Y123">
            <v>0.26</v>
          </cell>
          <cell r="Z123">
            <v>0.28000000000000003</v>
          </cell>
          <cell r="AA123">
            <v>0.31</v>
          </cell>
          <cell r="AB123">
            <v>0.33</v>
          </cell>
          <cell r="AC123">
            <v>0.36</v>
          </cell>
        </row>
        <row r="124">
          <cell r="A124" t="str">
            <v xml:space="preserve">     Transporte de gas por módulos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A125" t="str">
            <v>PETROQUIMICA - FERTILIZANTES</v>
          </cell>
          <cell r="P125">
            <v>0</v>
          </cell>
          <cell r="Q125">
            <v>0</v>
          </cell>
          <cell r="R125">
            <v>0</v>
          </cell>
          <cell r="S125">
            <v>0.2</v>
          </cell>
          <cell r="T125">
            <v>0.2</v>
          </cell>
          <cell r="U125">
            <v>0.2</v>
          </cell>
          <cell r="V125">
            <v>0.2</v>
          </cell>
          <cell r="W125">
            <v>0.2</v>
          </cell>
          <cell r="X125">
            <v>0.2</v>
          </cell>
          <cell r="Y125">
            <v>0.2</v>
          </cell>
          <cell r="Z125">
            <v>0.2</v>
          </cell>
          <cell r="AA125">
            <v>0.2</v>
          </cell>
          <cell r="AB125">
            <v>0.2</v>
          </cell>
          <cell r="AC125">
            <v>0.2</v>
          </cell>
        </row>
        <row r="126">
          <cell r="A126" t="str">
            <v>TERMOELECTRICA RIO MADERA</v>
          </cell>
          <cell r="P126">
            <v>0</v>
          </cell>
          <cell r="Q126">
            <v>0</v>
          </cell>
          <cell r="R126">
            <v>0</v>
          </cell>
          <cell r="S126">
            <v>0.6</v>
          </cell>
          <cell r="T126">
            <v>0.6</v>
          </cell>
          <cell r="U126">
            <v>0.6</v>
          </cell>
          <cell r="V126">
            <v>0.6</v>
          </cell>
          <cell r="W126">
            <v>0.6</v>
          </cell>
          <cell r="X126">
            <v>0.6</v>
          </cell>
          <cell r="Y126">
            <v>0.6</v>
          </cell>
          <cell r="Z126">
            <v>0.6</v>
          </cell>
          <cell r="AA126">
            <v>0.6</v>
          </cell>
          <cell r="AB126">
            <v>0.6</v>
          </cell>
          <cell r="AC126">
            <v>0.6</v>
          </cell>
        </row>
        <row r="127">
          <cell r="A127" t="str">
            <v>TERMOELECTRICA TARIJA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9">
          <cell r="A129" t="str">
            <v>Export</v>
          </cell>
          <cell r="D129">
            <v>6.0358329499005947</v>
          </cell>
          <cell r="E129">
            <v>5.9664760694336199</v>
          </cell>
          <cell r="F129">
            <v>5.8239298365812484</v>
          </cell>
          <cell r="G129">
            <v>5.7302747738298692</v>
          </cell>
          <cell r="H129">
            <v>5.9392608639886353</v>
          </cell>
          <cell r="I129">
            <v>5.6235629292187683</v>
          </cell>
          <cell r="J129">
            <v>5.6302115697736008</v>
          </cell>
          <cell r="K129">
            <v>4.3892144933670458</v>
          </cell>
          <cell r="L129">
            <v>4.3700653224434847</v>
          </cell>
          <cell r="M129">
            <v>2.8088450463480026</v>
          </cell>
          <cell r="N129">
            <v>5.7583518975544816</v>
          </cell>
          <cell r="O129">
            <v>10.637373008962097</v>
          </cell>
          <cell r="P129">
            <v>13.364050426706587</v>
          </cell>
          <cell r="Q129">
            <v>14.81</v>
          </cell>
          <cell r="R129">
            <v>23.012332765511061</v>
          </cell>
          <cell r="S129">
            <v>30.84</v>
          </cell>
          <cell r="T129">
            <v>32.94</v>
          </cell>
          <cell r="U129">
            <v>40.340000000000003</v>
          </cell>
          <cell r="V129">
            <v>46.42</v>
          </cell>
          <cell r="W129">
            <v>51.862000000000002</v>
          </cell>
          <cell r="X129">
            <v>55.862000000000002</v>
          </cell>
          <cell r="Y129">
            <v>55.862000000000002</v>
          </cell>
          <cell r="Z129">
            <v>55.862000000000002</v>
          </cell>
          <cell r="AA129">
            <v>55.862000000000002</v>
          </cell>
          <cell r="AB129">
            <v>55.862000000000002</v>
          </cell>
          <cell r="AC129">
            <v>55.862000000000002</v>
          </cell>
        </row>
        <row r="130">
          <cell r="A130" t="str">
            <v>Brasil (GSA)</v>
          </cell>
          <cell r="O130">
            <v>10.1</v>
          </cell>
          <cell r="P130">
            <v>10.335293032876713</v>
          </cell>
          <cell r="Q130">
            <v>13.83</v>
          </cell>
          <cell r="R130">
            <v>19.572618152966257</v>
          </cell>
          <cell r="S130">
            <v>22.5</v>
          </cell>
          <cell r="T130">
            <v>24.1</v>
          </cell>
          <cell r="U130">
            <v>28</v>
          </cell>
          <cell r="V130">
            <v>30.080000000000002</v>
          </cell>
          <cell r="W130">
            <v>30.080000000000002</v>
          </cell>
          <cell r="X130">
            <v>30.080000000000002</v>
          </cell>
          <cell r="Y130">
            <v>30.080000000000002</v>
          </cell>
          <cell r="Z130">
            <v>30.080000000000002</v>
          </cell>
          <cell r="AA130">
            <v>30.080000000000002</v>
          </cell>
          <cell r="AB130">
            <v>30.080000000000002</v>
          </cell>
          <cell r="AC130">
            <v>30.080000000000002</v>
          </cell>
        </row>
        <row r="131">
          <cell r="A131" t="str">
            <v>TOP</v>
          </cell>
          <cell r="O131">
            <v>8.6</v>
          </cell>
          <cell r="P131">
            <v>14.3</v>
          </cell>
          <cell r="Q131">
            <v>18.5</v>
          </cell>
          <cell r="R131">
            <v>20.6</v>
          </cell>
          <cell r="S131">
            <v>24.1</v>
          </cell>
          <cell r="T131">
            <v>24.1</v>
          </cell>
          <cell r="U131">
            <v>24.1</v>
          </cell>
          <cell r="V131">
            <v>24.1</v>
          </cell>
          <cell r="W131">
            <v>24.1</v>
          </cell>
          <cell r="X131">
            <v>24.1</v>
          </cell>
          <cell r="Y131">
            <v>24.1</v>
          </cell>
          <cell r="Z131">
            <v>24.1</v>
          </cell>
          <cell r="AA131">
            <v>24.1</v>
          </cell>
          <cell r="AB131">
            <v>24.1</v>
          </cell>
          <cell r="AC131">
            <v>24.1</v>
          </cell>
        </row>
        <row r="132">
          <cell r="A132" t="str">
            <v>Cuiaba y otros</v>
          </cell>
          <cell r="O132">
            <v>0.53737300896209739</v>
          </cell>
          <cell r="P132">
            <v>3.0287573938298742</v>
          </cell>
          <cell r="Q132">
            <v>0.98</v>
          </cell>
          <cell r="R132">
            <v>1.25</v>
          </cell>
          <cell r="S132">
            <v>2.34</v>
          </cell>
          <cell r="T132">
            <v>2.34</v>
          </cell>
          <cell r="U132">
            <v>2.34</v>
          </cell>
          <cell r="V132">
            <v>2.34</v>
          </cell>
          <cell r="W132">
            <v>5.782</v>
          </cell>
          <cell r="X132">
            <v>5.782</v>
          </cell>
          <cell r="Y132">
            <v>5.782</v>
          </cell>
          <cell r="Z132">
            <v>5.782</v>
          </cell>
          <cell r="AA132">
            <v>5.782</v>
          </cell>
          <cell r="AB132">
            <v>5.782</v>
          </cell>
          <cell r="AC132">
            <v>5.782</v>
          </cell>
        </row>
        <row r="133">
          <cell r="A133" t="str">
            <v>LNG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A134" t="str">
            <v>GTL(10,000)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A135" t="str">
            <v>GTL(50,000)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A136" t="str">
            <v>Argentina</v>
          </cell>
          <cell r="Q136">
            <v>0</v>
          </cell>
          <cell r="R136">
            <v>2.1897146125448028</v>
          </cell>
          <cell r="S136">
            <v>6</v>
          </cell>
          <cell r="T136">
            <v>6.5</v>
          </cell>
          <cell r="U136">
            <v>10</v>
          </cell>
          <cell r="V136">
            <v>14</v>
          </cell>
          <cell r="W136">
            <v>16</v>
          </cell>
          <cell r="X136">
            <v>20</v>
          </cell>
          <cell r="Y136">
            <v>20</v>
          </cell>
          <cell r="Z136">
            <v>20</v>
          </cell>
          <cell r="AA136">
            <v>20</v>
          </cell>
          <cell r="AB136">
            <v>20</v>
          </cell>
          <cell r="AC136">
            <v>20</v>
          </cell>
        </row>
        <row r="137">
          <cell r="A137" t="str">
            <v>Alternative Project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A138" t="str">
            <v>Petrochemicals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A139" t="str">
            <v>LPG (associated to gas extraction)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A140" t="str">
            <v>Brasil (GSA)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A141" t="str">
            <v>LNG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A142" t="str">
            <v>GTL(10,000)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A143" t="str">
            <v>GTL(50,000)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A144" t="str">
            <v>Argentina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A145" t="str">
            <v>Alternative Project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A146" t="str">
            <v>Petrochemicals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A147" t="str">
            <v>Domiciliary gas</v>
          </cell>
          <cell r="Q147">
            <v>0</v>
          </cell>
          <cell r="R147">
            <v>0.35870718194970608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A148" t="str">
            <v>GNV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A150" t="str">
            <v>Annual % change</v>
          </cell>
        </row>
        <row r="151">
          <cell r="A151" t="str">
            <v>Production (mns of cubic meters per day)</v>
          </cell>
          <cell r="F151">
            <v>2.2767458220050552</v>
          </cell>
          <cell r="G151">
            <v>-8.3651674427809297E-3</v>
          </cell>
          <cell r="H151">
            <v>7.6538390035322701</v>
          </cell>
          <cell r="I151">
            <v>0.48526084929283453</v>
          </cell>
          <cell r="J151">
            <v>1.0285625902247908</v>
          </cell>
          <cell r="K151">
            <v>-9.4210830717936904</v>
          </cell>
          <cell r="L151">
            <v>2.9833416826022585</v>
          </cell>
          <cell r="M151">
            <v>-15.902957414507613</v>
          </cell>
          <cell r="N151">
            <v>37.743962871089344</v>
          </cell>
          <cell r="O151">
            <v>46.62291986053426</v>
          </cell>
        </row>
        <row r="152">
          <cell r="A152" t="str">
            <v>Sale (mns of cubic meters per day)</v>
          </cell>
          <cell r="E152">
            <v>0.16032159755345887</v>
          </cell>
          <cell r="F152">
            <v>0.70509475425382107</v>
          </cell>
          <cell r="G152">
            <v>0.22323054782946716</v>
          </cell>
          <cell r="H152">
            <v>9.2208812138159235</v>
          </cell>
          <cell r="I152">
            <v>-0.19379714675741289</v>
          </cell>
          <cell r="J152">
            <v>1.6029629757930541</v>
          </cell>
          <cell r="K152">
            <v>-13.989786187667052</v>
          </cell>
          <cell r="L152">
            <v>4.2231173086918039</v>
          </cell>
          <cell r="M152">
            <v>-21.88044427963035</v>
          </cell>
          <cell r="N152">
            <v>45.027034775999496</v>
          </cell>
          <cell r="O152">
            <v>66.206751028718713</v>
          </cell>
          <cell r="P152">
            <v>23.986316240943339</v>
          </cell>
          <cell r="Q152">
            <v>11.29225314385236</v>
          </cell>
          <cell r="R152">
            <v>25.641157051944784</v>
          </cell>
          <cell r="S152">
            <v>43.333280302375684</v>
          </cell>
          <cell r="T152">
            <v>7.4067793685038241</v>
          </cell>
          <cell r="U152">
            <v>21.277125444655919</v>
          </cell>
          <cell r="V152">
            <v>14.544894229215144</v>
          </cell>
          <cell r="W152">
            <v>11.171500635179354</v>
          </cell>
          <cell r="X152">
            <v>7.5228815012393868</v>
          </cell>
          <cell r="Y152">
            <v>0.49647044849758792</v>
          </cell>
          <cell r="Z152">
            <v>0.5053321847193093</v>
          </cell>
          <cell r="AA152">
            <v>0.53086766399639274</v>
          </cell>
          <cell r="AB152">
            <v>0.54062119420379418</v>
          </cell>
          <cell r="AC152">
            <v>0.58290772835583038</v>
          </cell>
        </row>
        <row r="153">
          <cell r="A153" t="str">
            <v>Domestic market</v>
          </cell>
          <cell r="E153">
            <v>6.333256580541935</v>
          </cell>
          <cell r="F153">
            <v>14.265696169278218</v>
          </cell>
          <cell r="G153">
            <v>7.0793679766245177</v>
          </cell>
          <cell r="H153">
            <v>28.395120376800122</v>
          </cell>
          <cell r="I153">
            <v>14.028911634952546</v>
          </cell>
          <cell r="J153">
            <v>5.0265860575493093</v>
          </cell>
          <cell r="K153">
            <v>3.7094675002475874</v>
          </cell>
          <cell r="L153">
            <v>11.921554883836393</v>
          </cell>
          <cell r="M153">
            <v>-1.5299106269162976</v>
          </cell>
          <cell r="N153">
            <v>-12.520895055675973</v>
          </cell>
          <cell r="O153">
            <v>24.559298825038333</v>
          </cell>
          <cell r="P153">
            <v>18.495297805642629</v>
          </cell>
          <cell r="Q153">
            <v>12.962962962962955</v>
          </cell>
          <cell r="R153">
            <v>-77.517564402810308</v>
          </cell>
          <cell r="S153">
            <v>266.70113727168956</v>
          </cell>
          <cell r="T153">
            <v>12.640683837953471</v>
          </cell>
          <cell r="U153">
            <v>11.408706175753247</v>
          </cell>
          <cell r="V153">
            <v>9.7326877378747021</v>
          </cell>
          <cell r="W153">
            <v>5.8867165363849283</v>
          </cell>
          <cell r="X153">
            <v>5.6042713580116477</v>
          </cell>
          <cell r="Y153">
            <v>5.6127351080416332</v>
          </cell>
          <cell r="Z153">
            <v>5.4361648970683518</v>
          </cell>
          <cell r="AA153">
            <v>5.4437909300678156</v>
          </cell>
          <cell r="AB153">
            <v>5.285506998152778</v>
          </cell>
          <cell r="AC153">
            <v>5.4420981407078184</v>
          </cell>
        </row>
        <row r="154">
          <cell r="A154" t="str">
            <v>Export</v>
          </cell>
          <cell r="E154">
            <v>-1.149085487333068</v>
          </cell>
          <cell r="F154">
            <v>-2.3891193259391152</v>
          </cell>
          <cell r="G154">
            <v>-1.6081076760766089</v>
          </cell>
          <cell r="H154">
            <v>3.6470518152672993</v>
          </cell>
          <cell r="I154">
            <v>-5.3154414665304568</v>
          </cell>
          <cell r="J154">
            <v>0.1182282591751127</v>
          </cell>
          <cell r="K154">
            <v>-22.041748538704688</v>
          </cell>
          <cell r="L154">
            <v>-0.43627785683518772</v>
          </cell>
          <cell r="M154">
            <v>-35.725330421892622</v>
          </cell>
          <cell r="N154">
            <v>105.00781647038031</v>
          </cell>
          <cell r="O154">
            <v>84.729471178718512</v>
          </cell>
          <cell r="P154">
            <v>25.632996186626489</v>
          </cell>
          <cell r="Q154">
            <v>10.819695579746114</v>
          </cell>
          <cell r="R154">
            <v>55.383745884612168</v>
          </cell>
          <cell r="S154">
            <v>34.015096662518204</v>
          </cell>
          <cell r="T154">
            <v>6.8093385214007762</v>
          </cell>
          <cell r="U154">
            <v>22.465088038858561</v>
          </cell>
          <cell r="V154">
            <v>15.071888943976198</v>
          </cell>
          <cell r="W154">
            <v>11.723395088324008</v>
          </cell>
          <cell r="X154">
            <v>7.7127762137981559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6">
          <cell r="A156" t="str">
            <v>Crude Oil</v>
          </cell>
          <cell r="V156">
            <v>3.84</v>
          </cell>
          <cell r="W156">
            <v>4.4811372296294252</v>
          </cell>
          <cell r="X156">
            <v>8.6722807235095498</v>
          </cell>
          <cell r="Y156">
            <v>16.786403529527899</v>
          </cell>
          <cell r="Z156">
            <v>16.249215683332601</v>
          </cell>
          <cell r="AA156">
            <v>15.732172668035201</v>
          </cell>
          <cell r="AB156">
            <v>15.1906166652574</v>
          </cell>
          <cell r="AC156">
            <v>14.668968284511999</v>
          </cell>
        </row>
        <row r="157">
          <cell r="V157" t="e">
            <v>#DIV/0!</v>
          </cell>
          <cell r="W157" t="e">
            <v>#DIV/0!</v>
          </cell>
          <cell r="X157" t="e">
            <v>#DIV/0!</v>
          </cell>
          <cell r="Y157" t="e">
            <v>#DIV/0!</v>
          </cell>
          <cell r="Z157" t="e">
            <v>#DIV/0!</v>
          </cell>
          <cell r="AA157" t="e">
            <v>#DIV/0!</v>
          </cell>
          <cell r="AB157" t="e">
            <v>#DIV/0!</v>
          </cell>
          <cell r="AC157" t="e">
            <v>#DIV/0!</v>
          </cell>
        </row>
        <row r="158">
          <cell r="A158" t="str">
            <v>Production (mns barrels)</v>
          </cell>
          <cell r="E158">
            <v>8.09</v>
          </cell>
          <cell r="F158">
            <v>7.75</v>
          </cell>
          <cell r="G158">
            <v>8.1199999999999992</v>
          </cell>
          <cell r="H158">
            <v>9.3800000000000008</v>
          </cell>
          <cell r="I158">
            <v>10.35</v>
          </cell>
          <cell r="J158">
            <v>10.68</v>
          </cell>
          <cell r="K158">
            <v>11.02</v>
          </cell>
          <cell r="L158">
            <v>12.63</v>
          </cell>
          <cell r="M158">
            <v>10.68</v>
          </cell>
          <cell r="N158">
            <v>10.11</v>
          </cell>
          <cell r="O158">
            <v>13.99</v>
          </cell>
          <cell r="P158">
            <v>15</v>
          </cell>
          <cell r="Q158">
            <v>15.91</v>
          </cell>
          <cell r="R158">
            <v>16.3155</v>
          </cell>
          <cell r="S158">
            <v>17.012250000000002</v>
          </cell>
          <cell r="T158">
            <v>17.609000000000002</v>
          </cell>
          <cell r="U158">
            <v>18.388541666666665</v>
          </cell>
          <cell r="V158">
            <v>23.008083333333335</v>
          </cell>
          <cell r="W158">
            <v>24.01480389629609</v>
          </cell>
          <cell r="X158">
            <v>28.571530723509554</v>
          </cell>
          <cell r="Y158">
            <v>37.23402852952789</v>
          </cell>
          <cell r="Z158">
            <v>37.0452156833326</v>
          </cell>
          <cell r="AA158">
            <v>37.05933933470186</v>
          </cell>
          <cell r="AB158">
            <v>36.848949998590733</v>
          </cell>
          <cell r="AC158">
            <v>37.075676617845332</v>
          </cell>
        </row>
        <row r="159">
          <cell r="A159" t="str">
            <v>Internal market</v>
          </cell>
          <cell r="O159">
            <v>12.39</v>
          </cell>
          <cell r="P159">
            <v>12.8</v>
          </cell>
          <cell r="Q159">
            <v>13.01</v>
          </cell>
          <cell r="R159">
            <v>12.9155</v>
          </cell>
          <cell r="S159">
            <v>13.41225</v>
          </cell>
          <cell r="T159">
            <v>13.909000000000002</v>
          </cell>
          <cell r="U159">
            <v>14.488541666666666</v>
          </cell>
          <cell r="V159">
            <v>15.068083333333334</v>
          </cell>
          <cell r="W159">
            <v>15.233666666666666</v>
          </cell>
          <cell r="X159">
            <v>15.39925</v>
          </cell>
          <cell r="Y159">
            <v>15.647624999999996</v>
          </cell>
          <cell r="Z159">
            <v>15.895999999999995</v>
          </cell>
          <cell r="AA159">
            <v>16.227166666666665</v>
          </cell>
          <cell r="AB159">
            <v>16.558333333333334</v>
          </cell>
          <cell r="AC159">
            <v>16.806708333333336</v>
          </cell>
        </row>
        <row r="160">
          <cell r="A160" t="str">
            <v>External market</v>
          </cell>
          <cell r="O160">
            <v>1.6</v>
          </cell>
          <cell r="P160">
            <v>2.2000000000000002</v>
          </cell>
          <cell r="Q160">
            <v>2.9</v>
          </cell>
          <cell r="R160">
            <v>3.4</v>
          </cell>
          <cell r="S160">
            <v>3.6</v>
          </cell>
          <cell r="T160">
            <v>3.7</v>
          </cell>
          <cell r="U160">
            <v>3.9</v>
          </cell>
          <cell r="V160">
            <v>4.0999999999999996</v>
          </cell>
          <cell r="W160">
            <v>4.3</v>
          </cell>
          <cell r="X160">
            <v>4.5</v>
          </cell>
          <cell r="Y160">
            <v>4.8</v>
          </cell>
          <cell r="Z160">
            <v>4.9000000000000004</v>
          </cell>
          <cell r="AA160">
            <v>5.0999999999999996</v>
          </cell>
          <cell r="AB160">
            <v>5.0999999999999996</v>
          </cell>
          <cell r="AC160">
            <v>5.6</v>
          </cell>
        </row>
        <row r="161">
          <cell r="A161" t="str">
            <v>Condensates (associated to the gas extraction)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3.84</v>
          </cell>
          <cell r="W161">
            <v>4.4811372296294252</v>
          </cell>
          <cell r="X161">
            <v>8.6722807235095498</v>
          </cell>
          <cell r="Y161">
            <v>16.786403529527899</v>
          </cell>
          <cell r="Z161">
            <v>16.249215683332601</v>
          </cell>
          <cell r="AA161">
            <v>15.732172668035201</v>
          </cell>
          <cell r="AB161">
            <v>15.1906166652574</v>
          </cell>
          <cell r="AC161">
            <v>14.668968284511999</v>
          </cell>
        </row>
        <row r="162">
          <cell r="A162" t="str">
            <v>Brasil (GSA)</v>
          </cell>
          <cell r="O162">
            <v>0</v>
          </cell>
          <cell r="P162">
            <v>0</v>
          </cell>
          <cell r="Q162">
            <v>2.65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A163" t="str">
            <v>LNG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A164" t="str">
            <v>GTL(10,000)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A165" t="str">
            <v>GTL(50,000)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A166" t="str">
            <v>Argentina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3.84</v>
          </cell>
          <cell r="W166">
            <v>4.4811372296294252</v>
          </cell>
          <cell r="X166">
            <v>8.6722807235095498</v>
          </cell>
          <cell r="Y166">
            <v>16.786403529527899</v>
          </cell>
          <cell r="Z166">
            <v>16.249215683332601</v>
          </cell>
          <cell r="AA166">
            <v>15.732172668035201</v>
          </cell>
          <cell r="AB166">
            <v>15.1906166652574</v>
          </cell>
          <cell r="AC166">
            <v>14.668968284511999</v>
          </cell>
        </row>
        <row r="167">
          <cell r="A167" t="str">
            <v>Alternative project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A168" t="str">
            <v>Petrochemicals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A169" t="str">
            <v>Domiciliary gas</v>
          </cell>
          <cell r="O169">
            <v>0</v>
          </cell>
          <cell r="P169">
            <v>0</v>
          </cell>
          <cell r="Q169">
            <v>0.48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A170" t="str">
            <v>GNV</v>
          </cell>
          <cell r="O170">
            <v>0</v>
          </cell>
          <cell r="P170">
            <v>0</v>
          </cell>
          <cell r="Q170">
            <v>0.06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2">
          <cell r="A172" t="str">
            <v>Annual % change</v>
          </cell>
          <cell r="F172">
            <v>-4.2027194066749036</v>
          </cell>
          <cell r="G172">
            <v>4.7741935483870845</v>
          </cell>
          <cell r="H172">
            <v>15.517241379310365</v>
          </cell>
          <cell r="I172">
            <v>10.341151385927482</v>
          </cell>
          <cell r="J172">
            <v>3.1884057971014457</v>
          </cell>
          <cell r="K172">
            <v>3.183520599250933</v>
          </cell>
          <cell r="L172">
            <v>14.609800362976411</v>
          </cell>
          <cell r="M172">
            <v>-15.439429928741099</v>
          </cell>
          <cell r="N172">
            <v>-5.3370786516854007</v>
          </cell>
          <cell r="O172">
            <v>38.377843719090009</v>
          </cell>
          <cell r="P172">
            <v>7.2194424588992057</v>
          </cell>
          <cell r="Q172">
            <v>6.0666666666666647</v>
          </cell>
          <cell r="R172">
            <v>2.5487115021998852</v>
          </cell>
          <cell r="S172">
            <v>4.270478992369231</v>
          </cell>
          <cell r="T172">
            <v>3.5077664624020954</v>
          </cell>
          <cell r="U172">
            <v>4.4269502337819455</v>
          </cell>
          <cell r="V172">
            <v>25.121848977510929</v>
          </cell>
          <cell r="W172">
            <v>4.3755081567539822</v>
          </cell>
          <cell r="X172">
            <v>18.974657660711802</v>
          </cell>
          <cell r="Y172">
            <v>30.318633922160011</v>
          </cell>
          <cell r="Z172">
            <v>-0.50709754934402662</v>
          </cell>
          <cell r="AA172">
            <v>3.8125439705871678E-2</v>
          </cell>
          <cell r="AB172">
            <v>-0.56770935447875148</v>
          </cell>
          <cell r="AC172">
            <v>0.61528651227040765</v>
          </cell>
        </row>
        <row r="174">
          <cell r="A174" t="str">
            <v>Exploration (annual % change)</v>
          </cell>
          <cell r="M174">
            <v>11.060212578492678</v>
          </cell>
          <cell r="N174">
            <v>1.2679542953166978</v>
          </cell>
          <cell r="O174">
            <v>-58.163366760949685</v>
          </cell>
          <cell r="P174">
            <v>-39.825612364476711</v>
          </cell>
          <cell r="Q174">
            <v>-22.3</v>
          </cell>
          <cell r="R174">
            <v>-22.779922779922778</v>
          </cell>
          <cell r="S174">
            <v>3.3333333333333437</v>
          </cell>
          <cell r="T174">
            <v>4.8387096774193505</v>
          </cell>
          <cell r="U174">
            <v>-6.1538461538461426</v>
          </cell>
          <cell r="V174">
            <v>1.6393442622950838</v>
          </cell>
          <cell r="W174">
            <v>-3.2258064516129115</v>
          </cell>
          <cell r="X174">
            <v>3.3333333333333437</v>
          </cell>
          <cell r="Y174">
            <v>-3.2258064516129115</v>
          </cell>
          <cell r="Z174">
            <v>4.9999999999999822</v>
          </cell>
          <cell r="AA174">
            <v>-1.5873015873015706</v>
          </cell>
          <cell r="AB174">
            <v>-3.2258064516129115</v>
          </cell>
          <cell r="AC174">
            <v>1.6666666666666607</v>
          </cell>
        </row>
        <row r="175">
          <cell r="Q175">
            <v>3.4045000000000001</v>
          </cell>
          <cell r="R175">
            <v>-68.999999900000006</v>
          </cell>
          <cell r="S175">
            <v>175.35599999999999</v>
          </cell>
          <cell r="T175">
            <v>-0.47599999999999998</v>
          </cell>
          <cell r="U175">
            <v>49.045000000000002</v>
          </cell>
          <cell r="V175">
            <v>-0.63700000000000001</v>
          </cell>
          <cell r="W175">
            <v>-21.834</v>
          </cell>
          <cell r="X175">
            <v>-40</v>
          </cell>
          <cell r="Y175">
            <v>5</v>
          </cell>
          <cell r="Z175">
            <v>5</v>
          </cell>
          <cell r="AA175">
            <v>5</v>
          </cell>
          <cell r="AB175">
            <v>5</v>
          </cell>
          <cell r="AC175">
            <v>5</v>
          </cell>
        </row>
        <row r="176">
          <cell r="A176" t="str">
            <v>Mns 1990 Bs.</v>
          </cell>
          <cell r="Q176">
            <v>56.5550158</v>
          </cell>
          <cell r="R176">
            <v>222.2249051083314</v>
          </cell>
          <cell r="S176">
            <v>230.48675471066858</v>
          </cell>
          <cell r="T176">
            <v>213.71787794983388</v>
          </cell>
          <cell r="U176">
            <v>246.2392473134976</v>
          </cell>
          <cell r="V176">
            <v>163.92071877175593</v>
          </cell>
          <cell r="W176">
            <v>193.3545996561551</v>
          </cell>
          <cell r="X176">
            <v>91.051960000000008</v>
          </cell>
          <cell r="Y176">
            <v>95.604558000000011</v>
          </cell>
          <cell r="Z176">
            <v>100.3847859</v>
          </cell>
          <cell r="AA176">
            <v>105.404025195</v>
          </cell>
          <cell r="AB176">
            <v>110.67422645475001</v>
          </cell>
          <cell r="AC176">
            <v>116.20793777748752</v>
          </cell>
        </row>
        <row r="177">
          <cell r="A177" t="str">
            <v>Gross value of production: oil and gas (market prices)</v>
          </cell>
          <cell r="L177">
            <v>2103.6930000000002</v>
          </cell>
          <cell r="M177">
            <v>1911.011</v>
          </cell>
          <cell r="N177">
            <v>2248.567</v>
          </cell>
          <cell r="O177">
            <v>2422.73</v>
          </cell>
          <cell r="P177">
            <v>2597.0120000000002</v>
          </cell>
          <cell r="Q177">
            <v>2908.9107806100001</v>
          </cell>
          <cell r="R177">
            <v>3289.2828889318093</v>
          </cell>
          <cell r="S177">
            <v>4392.0558782794187</v>
          </cell>
          <cell r="T177">
            <v>4667.1060411208791</v>
          </cell>
          <cell r="U177">
            <v>5516.8394578780171</v>
          </cell>
          <cell r="V177">
            <v>6407.4751979120774</v>
          </cell>
          <cell r="W177">
            <v>6965.8365428317256</v>
          </cell>
          <cell r="X177">
            <v>7584.9113836311772</v>
          </cell>
          <cell r="Y177">
            <v>8140.9637348648039</v>
          </cell>
          <cell r="Z177">
            <v>8163.5752752671733</v>
          </cell>
          <cell r="AA177">
            <v>8200.3089812546805</v>
          </cell>
          <cell r="AB177">
            <v>8224.4724021941147</v>
          </cell>
          <cell r="AC177">
            <v>8277.9446291067816</v>
          </cell>
        </row>
        <row r="178">
          <cell r="A178" t="str">
            <v>Oil</v>
          </cell>
          <cell r="L178">
            <v>874.73500000000001</v>
          </cell>
          <cell r="M178">
            <v>796.68700000000001</v>
          </cell>
          <cell r="N178">
            <v>794.16099999999994</v>
          </cell>
          <cell r="O178">
            <v>897.68299999999999</v>
          </cell>
          <cell r="P178">
            <v>890.89300000000003</v>
          </cell>
          <cell r="Q178">
            <v>960.428</v>
          </cell>
          <cell r="R178">
            <v>984.90653890634826</v>
          </cell>
          <cell r="S178">
            <v>1026.9667657448147</v>
          </cell>
          <cell r="T178">
            <v>1062.9903615336268</v>
          </cell>
          <cell r="U178">
            <v>1110.0484158286192</v>
          </cell>
          <cell r="V178">
            <v>1388.9131024303374</v>
          </cell>
          <cell r="W178">
            <v>1449.6851085174017</v>
          </cell>
          <cell r="X178">
            <v>1724.757895016897</v>
          </cell>
          <cell r="Y178">
            <v>2247.680927250623</v>
          </cell>
          <cell r="Z178">
            <v>2236.2829923514619</v>
          </cell>
          <cell r="AA178">
            <v>2237.1355850753635</v>
          </cell>
          <cell r="AB178">
            <v>2224.4351570865178</v>
          </cell>
          <cell r="AC178">
            <v>2238.1218065822723</v>
          </cell>
        </row>
        <row r="179">
          <cell r="A179" t="str">
            <v>Gas</v>
          </cell>
          <cell r="L179">
            <v>710.279</v>
          </cell>
          <cell r="M179">
            <v>538.27800000000002</v>
          </cell>
          <cell r="N179">
            <v>867.05600000000004</v>
          </cell>
          <cell r="O179">
            <v>1280.9929999999999</v>
          </cell>
          <cell r="P179">
            <v>1559.261</v>
          </cell>
          <cell r="Q179">
            <v>1796.625</v>
          </cell>
          <cell r="R179">
            <v>2257.300437884503</v>
          </cell>
          <cell r="S179">
            <v>3235.4627638997486</v>
          </cell>
          <cell r="T179">
            <v>3475.1063523718985</v>
          </cell>
          <cell r="U179">
            <v>4214.5090903012742</v>
          </cell>
          <cell r="V179">
            <v>4827.5049797662523</v>
          </cell>
          <cell r="W179">
            <v>5366.8097292441544</v>
          </cell>
          <cell r="X179">
            <v>5770.5484655721784</v>
          </cell>
          <cell r="Y179">
            <v>5799.1975334199751</v>
          </cell>
          <cell r="Z179">
            <v>5828.502745011795</v>
          </cell>
          <cell r="AA179">
            <v>5859.4443813802045</v>
          </cell>
          <cell r="AB179">
            <v>5891.1217795685288</v>
          </cell>
          <cell r="AC179">
            <v>5925.4615837084875</v>
          </cell>
        </row>
        <row r="180">
          <cell r="A180" t="str">
            <v>Exploration</v>
          </cell>
          <cell r="L180">
            <v>518.67899999999997</v>
          </cell>
          <cell r="M180">
            <v>576.04600000000005</v>
          </cell>
          <cell r="N180">
            <v>533.35</v>
          </cell>
          <cell r="O180">
            <v>244.054</v>
          </cell>
          <cell r="P180">
            <v>146.858</v>
          </cell>
          <cell r="Q180">
            <v>151.85778061000002</v>
          </cell>
          <cell r="R180">
            <v>47.075912140957776</v>
          </cell>
          <cell r="S180">
            <v>129.6263486348557</v>
          </cell>
          <cell r="T180">
            <v>129.00932721535378</v>
          </cell>
          <cell r="U180">
            <v>192.28195174812404</v>
          </cell>
          <cell r="V180">
            <v>191.05711571548849</v>
          </cell>
          <cell r="W180">
            <v>149.34170507016873</v>
          </cell>
          <cell r="X180">
            <v>89.605023042101237</v>
          </cell>
          <cell r="Y180">
            <v>94.085274194206306</v>
          </cell>
          <cell r="Z180">
            <v>98.789537903916624</v>
          </cell>
          <cell r="AA180">
            <v>103.72901479911246</v>
          </cell>
          <cell r="AB180">
            <v>108.91546553906809</v>
          </cell>
          <cell r="AC180">
            <v>114.3612388160215</v>
          </cell>
        </row>
        <row r="181">
          <cell r="A181" t="str">
            <v>Indirect taxes</v>
          </cell>
          <cell r="M181">
            <v>334.51600000000002</v>
          </cell>
          <cell r="N181">
            <v>456.33100000000002</v>
          </cell>
          <cell r="O181">
            <v>594.92399999999998</v>
          </cell>
          <cell r="P181">
            <v>677.62400000000002</v>
          </cell>
          <cell r="Q181">
            <v>772.13400000000001</v>
          </cell>
          <cell r="R181">
            <v>666.88028917742338</v>
          </cell>
          <cell r="S181">
            <v>893.46057135427441</v>
          </cell>
          <cell r="T181">
            <v>950.00770300917259</v>
          </cell>
          <cell r="U181">
            <v>1128.9246972454596</v>
          </cell>
          <cell r="V181">
            <v>1316.4680280884234</v>
          </cell>
          <cell r="W181">
            <v>1434.2827135702516</v>
          </cell>
          <cell r="X181">
            <v>1562.5162334048384</v>
          </cell>
          <cell r="Y181">
            <v>1678.1301263274499</v>
          </cell>
          <cell r="Z181">
            <v>1682.7195049643185</v>
          </cell>
          <cell r="AA181">
            <v>1691.0242469713305</v>
          </cell>
          <cell r="AB181">
            <v>1697.0506246440702</v>
          </cell>
          <cell r="AC181">
            <v>1708.4029162244674</v>
          </cell>
        </row>
        <row r="182">
          <cell r="A182" t="str">
            <v>Tax rate</v>
          </cell>
          <cell r="Q182">
            <v>19.962928049224189</v>
          </cell>
          <cell r="R182">
            <v>20.274336738303223</v>
          </cell>
          <cell r="S182">
            <v>20.3426503695642</v>
          </cell>
          <cell r="T182">
            <v>20.355391427553961</v>
          </cell>
          <cell r="U182">
            <v>20.463250849784313</v>
          </cell>
          <cell r="V182">
            <v>20.545815433158509</v>
          </cell>
          <cell r="W182">
            <v>20.59024360894912</v>
          </cell>
          <cell r="X182">
            <v>20.600322856465649</v>
          </cell>
          <cell r="Y182">
            <v>20.613408694361645</v>
          </cell>
          <cell r="Z182">
            <v>20.612531252849227</v>
          </cell>
          <cell r="AA182">
            <v>20.621469884084743</v>
          </cell>
          <cell r="AB182">
            <v>20.634157933235123</v>
          </cell>
          <cell r="AC182">
            <v>20.638008500532937</v>
          </cell>
        </row>
        <row r="183">
          <cell r="A183" t="str">
            <v>Gross value of production: oil and gas (factor cost)</v>
          </cell>
          <cell r="M183">
            <v>1576.4949999999999</v>
          </cell>
          <cell r="N183">
            <v>1792.2359999999999</v>
          </cell>
          <cell r="O183">
            <v>1827.806</v>
          </cell>
          <cell r="P183">
            <v>1919.3880000000001</v>
          </cell>
          <cell r="Q183">
            <v>2136.7767806100001</v>
          </cell>
          <cell r="R183">
            <v>2622.4025997543858</v>
          </cell>
          <cell r="S183">
            <v>3498.5953069251445</v>
          </cell>
          <cell r="T183">
            <v>3717.0983381117067</v>
          </cell>
          <cell r="U183">
            <v>4387.9147606325578</v>
          </cell>
          <cell r="V183">
            <v>5091.0071698236543</v>
          </cell>
          <cell r="W183">
            <v>5531.5538292614738</v>
          </cell>
          <cell r="X183">
            <v>6022.395150226339</v>
          </cell>
          <cell r="Y183">
            <v>6462.8336085373539</v>
          </cell>
          <cell r="Z183">
            <v>6480.8557703028546</v>
          </cell>
          <cell r="AA183">
            <v>6509.2847342833502</v>
          </cell>
          <cell r="AB183">
            <v>6527.4217775500447</v>
          </cell>
          <cell r="AC183">
            <v>6569.5417128823137</v>
          </cell>
        </row>
        <row r="185">
          <cell r="A185" t="str">
            <v>Annual % change</v>
          </cell>
        </row>
        <row r="186">
          <cell r="A186" t="str">
            <v>Gross value of production: oil and gas (market prices)</v>
          </cell>
          <cell r="M186">
            <v>-9.1592261798656089</v>
          </cell>
          <cell r="N186">
            <v>17.663739245875611</v>
          </cell>
          <cell r="O186">
            <v>7.7455108075498824</v>
          </cell>
          <cell r="P186">
            <v>7.1936204199394949</v>
          </cell>
          <cell r="Q186">
            <v>12.009909103615989</v>
          </cell>
          <cell r="R186">
            <v>13.076100884814522</v>
          </cell>
          <cell r="S186">
            <v>33.52624345745263</v>
          </cell>
          <cell r="T186">
            <v>6.2624468008638079</v>
          </cell>
          <cell r="U186">
            <v>18.206859010065713</v>
          </cell>
          <cell r="V186">
            <v>16.143948846694055</v>
          </cell>
          <cell r="W186">
            <v>8.7142178108093873</v>
          </cell>
          <cell r="X186">
            <v>8.88730071388939</v>
          </cell>
          <cell r="Y186">
            <v>7.3310329298458266</v>
          </cell>
          <cell r="Z186">
            <v>0.2777501674099403</v>
          </cell>
          <cell r="AA186">
            <v>0.4499708124061419</v>
          </cell>
          <cell r="AB186">
            <v>0.29466476195798563</v>
          </cell>
          <cell r="AC186">
            <v>0.65015996525688013</v>
          </cell>
        </row>
        <row r="187">
          <cell r="A187" t="str">
            <v>Oil</v>
          </cell>
          <cell r="M187">
            <v>-8.922473663452358</v>
          </cell>
          <cell r="N187">
            <v>-0.31706303730324459</v>
          </cell>
          <cell r="O187">
            <v>13.035392067855266</v>
          </cell>
          <cell r="P187">
            <v>-0.75639173293913231</v>
          </cell>
          <cell r="Q187">
            <v>7.8050899490735626</v>
          </cell>
          <cell r="R187">
            <v>2.5487115021998852</v>
          </cell>
          <cell r="S187">
            <v>4.270478992369231</v>
          </cell>
          <cell r="T187">
            <v>3.5077664624020954</v>
          </cell>
          <cell r="U187">
            <v>4.4269502337819455</v>
          </cell>
          <cell r="V187">
            <v>25.121848977510929</v>
          </cell>
          <cell r="W187">
            <v>4.3755081567539822</v>
          </cell>
          <cell r="X187">
            <v>18.974657660711802</v>
          </cell>
          <cell r="Y187">
            <v>30.318633922160011</v>
          </cell>
          <cell r="Z187">
            <v>-0.50709754934402662</v>
          </cell>
          <cell r="AA187">
            <v>3.8125439705871678E-2</v>
          </cell>
          <cell r="AB187">
            <v>-0.56770935447874038</v>
          </cell>
          <cell r="AC187">
            <v>0.61528651227040765</v>
          </cell>
        </row>
        <row r="188">
          <cell r="A188" t="str">
            <v>Gas</v>
          </cell>
          <cell r="M188">
            <v>-24.215977101955708</v>
          </cell>
          <cell r="N188">
            <v>61.079590843393184</v>
          </cell>
          <cell r="O188">
            <v>47.740515030171046</v>
          </cell>
          <cell r="P188">
            <v>21.722835331652867</v>
          </cell>
          <cell r="Q188">
            <v>15.222852364036555</v>
          </cell>
          <cell r="R188">
            <v>25.641157051944784</v>
          </cell>
          <cell r="S188">
            <v>43.333280302375684</v>
          </cell>
          <cell r="T188">
            <v>7.4067793685038241</v>
          </cell>
          <cell r="U188">
            <v>21.277125444655919</v>
          </cell>
          <cell r="V188">
            <v>14.544894229215144</v>
          </cell>
          <cell r="W188">
            <v>11.171500635179354</v>
          </cell>
          <cell r="X188">
            <v>7.5228815012393868</v>
          </cell>
          <cell r="Y188">
            <v>0.49647044849758792</v>
          </cell>
          <cell r="Z188">
            <v>0.5053321847193093</v>
          </cell>
          <cell r="AA188">
            <v>0.53086766399639274</v>
          </cell>
          <cell r="AB188">
            <v>0.54062119420379418</v>
          </cell>
          <cell r="AC188">
            <v>0.58290772835583038</v>
          </cell>
        </row>
        <row r="189">
          <cell r="A189" t="str">
            <v>Exploration</v>
          </cell>
          <cell r="M189">
            <v>11.060212578492678</v>
          </cell>
          <cell r="N189">
            <v>-7.4119080767855339</v>
          </cell>
          <cell r="O189">
            <v>-54.241304959220024</v>
          </cell>
          <cell r="P189">
            <v>-39.825612364476711</v>
          </cell>
          <cell r="Q189">
            <v>3.4045000000000103</v>
          </cell>
          <cell r="R189">
            <v>-68.999999900000006</v>
          </cell>
          <cell r="S189">
            <v>175.35600000000002</v>
          </cell>
          <cell r="T189">
            <v>-0.47600000000000975</v>
          </cell>
          <cell r="U189">
            <v>49.045000000000002</v>
          </cell>
          <cell r="V189">
            <v>-0.63699999999999868</v>
          </cell>
          <cell r="W189">
            <v>-21.83400000000001</v>
          </cell>
          <cell r="X189">
            <v>-40</v>
          </cell>
          <cell r="Y189">
            <v>5.0000000000000044</v>
          </cell>
          <cell r="Z189">
            <v>5.0000000000000044</v>
          </cell>
          <cell r="AA189">
            <v>5.0000000000000044</v>
          </cell>
          <cell r="AB189">
            <v>5.0000000000000044</v>
          </cell>
          <cell r="AC189">
            <v>5.0000000000000044</v>
          </cell>
        </row>
        <row r="190">
          <cell r="A190" t="str">
            <v>Indirect taxes</v>
          </cell>
          <cell r="N190">
            <v>36.41529852084804</v>
          </cell>
          <cell r="O190">
            <v>30.371156024902966</v>
          </cell>
          <cell r="P190">
            <v>13.900935245510349</v>
          </cell>
          <cell r="Q190">
            <v>13.947262788803227</v>
          </cell>
          <cell r="R190">
            <v>-13.631534270292022</v>
          </cell>
          <cell r="S190">
            <v>33.976155219151984</v>
          </cell>
          <cell r="T190">
            <v>6.3290013536004386</v>
          </cell>
          <cell r="U190">
            <v>18.833215106526289</v>
          </cell>
          <cell r="V190">
            <v>16.612563380052148</v>
          </cell>
          <cell r="W190">
            <v>8.9493009300728019</v>
          </cell>
          <cell r="X190">
            <v>8.9406027571359949</v>
          </cell>
          <cell r="Y190">
            <v>7.3992122738258059</v>
          </cell>
          <cell r="Z190">
            <v>0.27348169041647719</v>
          </cell>
          <cell r="AA190">
            <v>0.49353097664295298</v>
          </cell>
          <cell r="AB190">
            <v>0.35637440938727227</v>
          </cell>
          <cell r="AC190">
            <v>0.66894242372870227</v>
          </cell>
        </row>
        <row r="191">
          <cell r="A191" t="str">
            <v>Gross value of production: oil and gas (factor cost)</v>
          </cell>
          <cell r="N191">
            <v>13.684851521888742</v>
          </cell>
          <cell r="O191">
            <v>1.9846716615445903</v>
          </cell>
          <cell r="P191">
            <v>5.0104879839545369</v>
          </cell>
          <cell r="Q191">
            <v>11.325942467599038</v>
          </cell>
          <cell r="R191">
            <v>22.727026217766699</v>
          </cell>
          <cell r="S191">
            <v>33.411830328906134</v>
          </cell>
          <cell r="T191">
            <v>6.2454503026987851</v>
          </cell>
          <cell r="U191">
            <v>18.046776315894487</v>
          </cell>
          <cell r="V191">
            <v>16.023383487279496</v>
          </cell>
          <cell r="W191">
            <v>8.6534283834662098</v>
          </cell>
          <cell r="X191">
            <v>8.8734799681122958</v>
          </cell>
          <cell r="Y191">
            <v>7.3133437332564055</v>
          </cell>
          <cell r="Z191">
            <v>0.27885851403777195</v>
          </cell>
          <cell r="AA191">
            <v>0.43866064896498358</v>
          </cell>
          <cell r="AB191">
            <v>0.27863342912577416</v>
          </cell>
          <cell r="AC191">
            <v>0.6452767534822712</v>
          </cell>
        </row>
        <row r="192">
          <cell r="A192" t="str">
            <v>Oil &amp; Gas GDP, annual % change</v>
          </cell>
          <cell r="D192">
            <v>12.435107736296104</v>
          </cell>
          <cell r="E192">
            <v>2.8487460540643328</v>
          </cell>
          <cell r="F192">
            <v>7.7408326932787208</v>
          </cell>
          <cell r="G192">
            <v>2.1711370792258267</v>
          </cell>
          <cell r="H192">
            <v>5.5136705090442106</v>
          </cell>
          <cell r="I192">
            <v>7.7208835935422826</v>
          </cell>
          <cell r="J192">
            <v>11.502003769082037</v>
          </cell>
          <cell r="K192">
            <v>8.6652779561620328</v>
          </cell>
          <cell r="L192">
            <v>7.1929632540123745</v>
          </cell>
          <cell r="M192">
            <v>7.3307042546652434</v>
          </cell>
          <cell r="N192">
            <v>6.5823377848253317</v>
          </cell>
          <cell r="O192">
            <v>6.0125413674297912</v>
          </cell>
          <cell r="P192">
            <v>7.4978093202609619</v>
          </cell>
          <cell r="Q192">
            <v>12.009909103615989</v>
          </cell>
          <cell r="R192">
            <v>13.076100884814522</v>
          </cell>
          <cell r="S192">
            <v>33.52624345745263</v>
          </cell>
          <cell r="T192">
            <v>6.2624468008638079</v>
          </cell>
          <cell r="U192">
            <v>18.206859010065713</v>
          </cell>
          <cell r="V192">
            <v>16.143948846694055</v>
          </cell>
          <cell r="W192">
            <v>8.7142178108093873</v>
          </cell>
          <cell r="X192">
            <v>8.88730071388939</v>
          </cell>
          <cell r="Y192">
            <v>7.3310329298458266</v>
          </cell>
          <cell r="Z192">
            <v>0.2777501674099403</v>
          </cell>
          <cell r="AA192">
            <v>0.4499708124061419</v>
          </cell>
          <cell r="AB192">
            <v>0.29466476195798563</v>
          </cell>
          <cell r="AC192">
            <v>0.65015996525688013</v>
          </cell>
        </row>
      </sheetData>
      <sheetData sheetId="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2004"/>
      <sheetName val="IUE PERIODO ABR-MAR"/>
      <sheetName val="Proyección 2006"/>
      <sheetName val="28421"/>
      <sheetName val="Comparación 3058 vs 168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EBIH 2010"/>
      <sheetName val="Booktables"/>
      <sheetName val="A"/>
      <sheetName val="C"/>
      <sheetName val="VM"/>
      <sheetName val="EC"/>
      <sheetName val="EE"/>
      <sheetName val="EGL"/>
      <sheetName val="EL"/>
      <sheetName val="EP"/>
      <sheetName val="EPG"/>
      <sheetName val="EQ"/>
      <sheetName val="ERP"/>
      <sheetName val="EW"/>
      <sheetName val="GE"/>
      <sheetName val="PE"/>
      <sheetName val="DPG"/>
      <sheetName val="2-ESTRUCTURA EBIH-2010-15 funci"/>
    </sheetNames>
    <sheetDataSet>
      <sheetData sheetId="0" refreshError="1">
        <row r="1">
          <cell r="A1" t="str">
            <v>OBJ.GTO.</v>
          </cell>
          <cell r="B1" t="str">
            <v>PARTIDAS</v>
          </cell>
        </row>
        <row r="2">
          <cell r="A2">
            <v>11220</v>
          </cell>
          <cell r="B2" t="str">
            <v>Otras Instituciones</v>
          </cell>
        </row>
        <row r="3">
          <cell r="A3">
            <v>11400</v>
          </cell>
          <cell r="B3" t="str">
            <v>Aguinaldos</v>
          </cell>
        </row>
        <row r="4">
          <cell r="A4">
            <v>11600</v>
          </cell>
          <cell r="B4" t="str">
            <v>Asignaciones Familiares</v>
          </cell>
        </row>
        <row r="5">
          <cell r="A5">
            <v>11700</v>
          </cell>
          <cell r="B5" t="str">
            <v>Sueldos</v>
          </cell>
        </row>
        <row r="6">
          <cell r="A6">
            <v>11810</v>
          </cell>
          <cell r="B6" t="str">
            <v>Dietas de Directorios</v>
          </cell>
        </row>
        <row r="7">
          <cell r="A7">
            <v>13110</v>
          </cell>
          <cell r="B7" t="str">
            <v>Regimen de Corto Plazo(Salud)</v>
          </cell>
        </row>
        <row r="8">
          <cell r="A8">
            <v>13120</v>
          </cell>
          <cell r="B8" t="str">
            <v>Regimen de Largo Plazo(Pensiones)</v>
          </cell>
        </row>
        <row r="9">
          <cell r="A9">
            <v>13200</v>
          </cell>
          <cell r="B9" t="str">
            <v>Aporte Patronal para Vivienda</v>
          </cell>
        </row>
        <row r="10">
          <cell r="A10">
            <v>21100</v>
          </cell>
          <cell r="B10" t="str">
            <v>Comunicaciones</v>
          </cell>
        </row>
        <row r="11">
          <cell r="A11">
            <v>21200</v>
          </cell>
          <cell r="B11" t="str">
            <v>Energia Electrica</v>
          </cell>
        </row>
        <row r="12">
          <cell r="A12">
            <v>21300</v>
          </cell>
          <cell r="B12" t="str">
            <v>Agua</v>
          </cell>
        </row>
        <row r="13">
          <cell r="A13">
            <v>21400</v>
          </cell>
          <cell r="B13" t="str">
            <v>Servicios Telefónicos</v>
          </cell>
        </row>
        <row r="14">
          <cell r="A14">
            <v>21500</v>
          </cell>
          <cell r="B14" t="str">
            <v>Gas Domiciliario</v>
          </cell>
        </row>
        <row r="15">
          <cell r="A15">
            <v>21600</v>
          </cell>
          <cell r="B15" t="str">
            <v>Servicios de Internet y Otros</v>
          </cell>
        </row>
        <row r="16">
          <cell r="A16">
            <v>22100</v>
          </cell>
          <cell r="B16" t="str">
            <v>Pasajes</v>
          </cell>
        </row>
        <row r="17">
          <cell r="A17">
            <v>22110</v>
          </cell>
          <cell r="B17" t="str">
            <v>Pasajes al Interior del Pais</v>
          </cell>
        </row>
        <row r="18">
          <cell r="A18">
            <v>22120</v>
          </cell>
          <cell r="B18" t="str">
            <v>Pasajes al Exterior del Pais</v>
          </cell>
        </row>
        <row r="19">
          <cell r="A19">
            <v>22200</v>
          </cell>
          <cell r="B19" t="str">
            <v>Viaticos</v>
          </cell>
        </row>
        <row r="20">
          <cell r="A20">
            <v>22210</v>
          </cell>
          <cell r="B20" t="str">
            <v>Viaticos por Viajes al Interior del Pais</v>
          </cell>
        </row>
        <row r="21">
          <cell r="A21">
            <v>22220</v>
          </cell>
          <cell r="B21" t="str">
            <v>Viaticos por Viajes al Exterior del Pais</v>
          </cell>
        </row>
        <row r="22">
          <cell r="A22">
            <v>22300</v>
          </cell>
          <cell r="B22" t="str">
            <v>Fletes y Almacenamiento</v>
          </cell>
        </row>
        <row r="23">
          <cell r="A23">
            <v>22500</v>
          </cell>
          <cell r="B23" t="str">
            <v>Seguros</v>
          </cell>
        </row>
        <row r="24">
          <cell r="A24">
            <v>22600</v>
          </cell>
          <cell r="B24" t="str">
            <v>Transporte de Personal</v>
          </cell>
        </row>
        <row r="25">
          <cell r="A25">
            <v>23100</v>
          </cell>
          <cell r="B25" t="str">
            <v>Alquiler de Edificios</v>
          </cell>
        </row>
        <row r="26">
          <cell r="A26">
            <v>23200</v>
          </cell>
          <cell r="B26" t="str">
            <v>Alquiler de Equipos y Maquinarias</v>
          </cell>
        </row>
        <row r="27">
          <cell r="A27">
            <v>23400</v>
          </cell>
          <cell r="B27" t="str">
            <v>Otros Alquileres</v>
          </cell>
        </row>
        <row r="28">
          <cell r="A28">
            <v>24110</v>
          </cell>
          <cell r="B28" t="str">
            <v>Mantenimiento y Reparacion de Edificios</v>
          </cell>
        </row>
        <row r="29">
          <cell r="A29">
            <v>24120</v>
          </cell>
          <cell r="B29" t="str">
            <v>Mantenimiento y Reparacion de Maquinaria y Equipos</v>
          </cell>
        </row>
        <row r="30">
          <cell r="A30">
            <v>24300</v>
          </cell>
          <cell r="B30" t="str">
            <v>Otros Gastos por Concepto de Instalacion, Mantenimiento y Reparacion</v>
          </cell>
        </row>
        <row r="31">
          <cell r="A31">
            <v>25200</v>
          </cell>
          <cell r="B31" t="str">
            <v>Estudios e Investigaciones</v>
          </cell>
        </row>
        <row r="32">
          <cell r="A32">
            <v>25210</v>
          </cell>
          <cell r="B32" t="str">
            <v>Consultorias por Producto</v>
          </cell>
        </row>
        <row r="33">
          <cell r="A33">
            <v>25220</v>
          </cell>
          <cell r="B33" t="str">
            <v>Consultores de Linea</v>
          </cell>
        </row>
        <row r="34">
          <cell r="A34">
            <v>25300</v>
          </cell>
          <cell r="B34" t="str">
            <v>Comisiones y Gastos Bancarios</v>
          </cell>
        </row>
        <row r="35">
          <cell r="A35">
            <v>25400</v>
          </cell>
          <cell r="B35" t="str">
            <v>Lavanderia, Limpieza e Higiene</v>
          </cell>
        </row>
        <row r="36">
          <cell r="A36">
            <v>25500</v>
          </cell>
          <cell r="B36" t="str">
            <v>Publicidad</v>
          </cell>
        </row>
        <row r="37">
          <cell r="A37">
            <v>25600</v>
          </cell>
          <cell r="B37" t="str">
            <v>Servicios de Imprenta y Servicios Fotograficos</v>
          </cell>
        </row>
        <row r="38">
          <cell r="A38">
            <v>25700</v>
          </cell>
          <cell r="B38" t="str">
            <v>Capacitacion de Personal</v>
          </cell>
        </row>
        <row r="39">
          <cell r="A39">
            <v>25810</v>
          </cell>
          <cell r="B39" t="str">
            <v>Consultorias por Producto</v>
          </cell>
        </row>
        <row r="40">
          <cell r="A40">
            <v>25820</v>
          </cell>
          <cell r="B40" t="str">
            <v>Consultores de Linea</v>
          </cell>
        </row>
        <row r="41">
          <cell r="A41">
            <v>25900</v>
          </cell>
          <cell r="B41" t="str">
            <v>Servicios Manuales</v>
          </cell>
        </row>
        <row r="42">
          <cell r="A42">
            <v>26200</v>
          </cell>
          <cell r="B42" t="str">
            <v>Gastos Judiciales</v>
          </cell>
        </row>
        <row r="43">
          <cell r="A43">
            <v>26400</v>
          </cell>
          <cell r="B43" t="str">
            <v>Servicios de Seguridad y Vigilancia</v>
          </cell>
        </row>
        <row r="44">
          <cell r="A44">
            <v>26910</v>
          </cell>
          <cell r="B44" t="str">
            <v>Gastos de Representacion</v>
          </cell>
        </row>
        <row r="45">
          <cell r="A45">
            <v>26990</v>
          </cell>
          <cell r="B45" t="str">
            <v>Otros</v>
          </cell>
        </row>
        <row r="46">
          <cell r="A46">
            <v>31110</v>
          </cell>
          <cell r="B46" t="str">
            <v>Gastos Destinados al Pago de Refrigerios al Personal de las Instituciones Publicas</v>
          </cell>
        </row>
        <row r="47">
          <cell r="A47">
            <v>31120</v>
          </cell>
          <cell r="B47" t="str">
            <v>Gastos por Alimentacion y Otros Similares Efectuados en Reuniones, Seminarios y Otros Eventos</v>
          </cell>
        </row>
        <row r="48">
          <cell r="A48">
            <v>32100</v>
          </cell>
          <cell r="B48" t="str">
            <v>Papel de Escritorio</v>
          </cell>
        </row>
        <row r="49">
          <cell r="A49">
            <v>32200</v>
          </cell>
          <cell r="B49" t="str">
            <v>Productos de Artes Graficas, Papel y Carton</v>
          </cell>
        </row>
        <row r="50">
          <cell r="A50">
            <v>32300</v>
          </cell>
          <cell r="B50" t="str">
            <v>Libros y Revistas</v>
          </cell>
        </row>
        <row r="51">
          <cell r="A51">
            <v>32500</v>
          </cell>
          <cell r="B51" t="str">
            <v>Periodicos y Boletines</v>
          </cell>
        </row>
        <row r="52">
          <cell r="A52">
            <v>33200</v>
          </cell>
          <cell r="B52" t="str">
            <v>Confecciones Textiles</v>
          </cell>
        </row>
        <row r="53">
          <cell r="A53">
            <v>34110</v>
          </cell>
          <cell r="B53" t="str">
            <v>Combustibles, Lubricantes y Derivados para Consumo</v>
          </cell>
        </row>
        <row r="54">
          <cell r="A54">
            <v>34300</v>
          </cell>
          <cell r="B54" t="str">
            <v>Llantas y Neumaticos</v>
          </cell>
        </row>
        <row r="55">
          <cell r="A55">
            <v>34400</v>
          </cell>
          <cell r="B55" t="str">
            <v>Productos de Cuero y Caucho</v>
          </cell>
        </row>
        <row r="56">
          <cell r="A56">
            <v>34500</v>
          </cell>
          <cell r="B56" t="str">
            <v>Productos de Minerales no Metalicos y Plasticos</v>
          </cell>
        </row>
        <row r="57">
          <cell r="A57">
            <v>39100</v>
          </cell>
          <cell r="B57" t="str">
            <v>Material de Limpieza</v>
          </cell>
        </row>
        <row r="58">
          <cell r="A58">
            <v>39500</v>
          </cell>
          <cell r="B58" t="str">
            <v>Utiles de Escritorio y Oficina</v>
          </cell>
        </row>
        <row r="59">
          <cell r="A59">
            <v>39700</v>
          </cell>
          <cell r="B59" t="str">
            <v>Utiles y Materiales Electricos</v>
          </cell>
        </row>
        <row r="60">
          <cell r="A60">
            <v>39800</v>
          </cell>
          <cell r="B60" t="str">
            <v>Otros Repuestos y Accesorios</v>
          </cell>
        </row>
        <row r="61">
          <cell r="A61">
            <v>39990</v>
          </cell>
          <cell r="B61" t="str">
            <v>Otros Materiales y Suministros</v>
          </cell>
        </row>
        <row r="62">
          <cell r="A62">
            <v>42320</v>
          </cell>
          <cell r="B62" t="str">
            <v>Supervision de Construcc.y Mejoras de Bienes</v>
          </cell>
        </row>
        <row r="63">
          <cell r="A63">
            <v>43100</v>
          </cell>
          <cell r="B63" t="str">
            <v>Equipo de Oficina y Muebles</v>
          </cell>
        </row>
        <row r="64">
          <cell r="A64">
            <v>43110</v>
          </cell>
          <cell r="B64" t="str">
            <v>Equipo de Oficina y Muebles</v>
          </cell>
        </row>
        <row r="65">
          <cell r="A65">
            <v>43120</v>
          </cell>
          <cell r="B65" t="str">
            <v>Equipo de Computacion</v>
          </cell>
        </row>
        <row r="66">
          <cell r="A66">
            <v>43200</v>
          </cell>
          <cell r="B66" t="str">
            <v xml:space="preserve">Maquinaria y Equipo de Produccion </v>
          </cell>
        </row>
        <row r="67">
          <cell r="A67">
            <v>43300</v>
          </cell>
          <cell r="B67" t="str">
            <v>Equipo de Transporte, Traccion y Elevacion</v>
          </cell>
        </row>
        <row r="68">
          <cell r="A68">
            <v>43310</v>
          </cell>
          <cell r="B68" t="str">
            <v>Vehiculos Livianos para Funciones Administrativas</v>
          </cell>
        </row>
        <row r="69">
          <cell r="A69">
            <v>43400</v>
          </cell>
          <cell r="B69" t="str">
            <v>Equipo Medico y de Laboratorio</v>
          </cell>
        </row>
        <row r="70">
          <cell r="A70">
            <v>43500</v>
          </cell>
          <cell r="B70" t="str">
            <v xml:space="preserve">Equipo de Comunicaciones </v>
          </cell>
        </row>
        <row r="71">
          <cell r="A71">
            <v>43600</v>
          </cell>
          <cell r="B71" t="str">
            <v>Equipo Educacional y Recreativo</v>
          </cell>
        </row>
        <row r="72">
          <cell r="A72">
            <v>43700</v>
          </cell>
          <cell r="B72" t="str">
            <v>Otra Maquinaria y Equipo</v>
          </cell>
        </row>
        <row r="73">
          <cell r="A73">
            <v>46200</v>
          </cell>
          <cell r="B73" t="str">
            <v>Para Construcc.de Bienes de Dominio Publico</v>
          </cell>
        </row>
        <row r="74">
          <cell r="A74">
            <v>49100</v>
          </cell>
          <cell r="B74" t="str">
            <v>Activos Intangibles</v>
          </cell>
        </row>
        <row r="75">
          <cell r="A75">
            <v>71700</v>
          </cell>
          <cell r="B75" t="str">
            <v>Subvenciones Economicas a Empresas</v>
          </cell>
        </row>
        <row r="76">
          <cell r="A76">
            <v>75200</v>
          </cell>
          <cell r="B76" t="str">
            <v>Transf. de Capital a Instituciones Privadas</v>
          </cell>
        </row>
        <row r="77">
          <cell r="A77">
            <v>75300</v>
          </cell>
          <cell r="B77" t="str">
            <v>Transf. de Capital a Empresas Privadas</v>
          </cell>
        </row>
        <row r="78">
          <cell r="A78">
            <v>77400</v>
          </cell>
          <cell r="B78" t="str">
            <v>Transf. de Capital a Prefecturas</v>
          </cell>
        </row>
        <row r="79">
          <cell r="A79">
            <v>77700</v>
          </cell>
          <cell r="B79" t="str">
            <v>Transf. de Capital a Empresas Publicas</v>
          </cell>
        </row>
        <row r="80">
          <cell r="A80">
            <v>85400</v>
          </cell>
          <cell r="B80" t="str">
            <v>Multas</v>
          </cell>
        </row>
        <row r="81">
          <cell r="A81">
            <v>96100</v>
          </cell>
          <cell r="B81" t="str">
            <v>Perdidas en Operaciones Cambiarias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Real 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1"/>
  <sheetViews>
    <sheetView zoomScale="72" zoomScaleNormal="70" workbookViewId="0">
      <pane ySplit="4" topLeftCell="A5" activePane="bottomLeft" state="frozen"/>
      <selection pane="bottomLeft" activeCell="A8" sqref="A8"/>
    </sheetView>
  </sheetViews>
  <sheetFormatPr baseColWidth="10" defaultColWidth="14.453125" defaultRowHeight="13" x14ac:dyDescent="0.35"/>
  <cols>
    <col min="1" max="1" width="7.453125" style="11" customWidth="1"/>
    <col min="2" max="2" width="25.6328125" style="2" customWidth="1"/>
    <col min="3" max="3" width="30" style="50" customWidth="1"/>
    <col min="4" max="4" width="26.90625" style="50" customWidth="1"/>
    <col min="5" max="5" width="29.6328125" style="49" customWidth="1"/>
    <col min="6" max="6" width="8.08984375" style="47" customWidth="1"/>
    <col min="7" max="7" width="9.54296875" style="47" customWidth="1"/>
    <col min="8" max="10" width="7.90625" style="49" customWidth="1"/>
    <col min="11" max="11" width="7.90625" style="89" customWidth="1"/>
    <col min="12" max="12" width="20.6328125" style="49" customWidth="1"/>
    <col min="13" max="13" width="19.90625" style="49" customWidth="1"/>
    <col min="14" max="14" width="8.54296875" style="47" customWidth="1"/>
    <col min="15" max="15" width="8.54296875" style="48" customWidth="1"/>
    <col min="16" max="16" width="8.90625" style="48" customWidth="1"/>
    <col min="17" max="18" width="5.6328125" style="49" customWidth="1"/>
    <col min="19" max="19" width="8.36328125" style="49" customWidth="1"/>
    <col min="20" max="20" width="7.08984375" style="49" customWidth="1"/>
    <col min="21" max="21" width="7.36328125" style="49" customWidth="1"/>
    <col min="22" max="23" width="5.6328125" style="49" customWidth="1"/>
    <col min="24" max="24" width="8.36328125" style="49" customWidth="1"/>
    <col min="25" max="25" width="7.453125" style="49" customWidth="1"/>
    <col min="26" max="26" width="9.08984375" style="49" customWidth="1"/>
    <col min="27" max="28" width="5.6328125" style="49" customWidth="1"/>
    <col min="29" max="29" width="8.6328125" style="49" customWidth="1"/>
    <col min="30" max="30" width="7.08984375" style="49" customWidth="1"/>
    <col min="31" max="31" width="8.54296875" style="49" customWidth="1"/>
    <col min="32" max="33" width="5.6328125" style="49" customWidth="1"/>
    <col min="34" max="34" width="14.1796875" style="49" customWidth="1"/>
    <col min="35" max="35" width="30" style="2" customWidth="1"/>
    <col min="36" max="16384" width="14.453125" style="2"/>
  </cols>
  <sheetData>
    <row r="1" spans="1:35" s="1" customFormat="1" ht="67.5" customHeight="1" x14ac:dyDescent="0.35">
      <c r="A1" s="134" t="s">
        <v>318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5" t="s">
        <v>319</v>
      </c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51" customHeight="1" x14ac:dyDescent="0.35">
      <c r="A2" s="136" t="s">
        <v>0</v>
      </c>
      <c r="B2" s="136" t="s">
        <v>1</v>
      </c>
      <c r="C2" s="136" t="s">
        <v>2</v>
      </c>
      <c r="D2" s="136" t="s">
        <v>3</v>
      </c>
      <c r="E2" s="136" t="s">
        <v>4</v>
      </c>
      <c r="F2" s="137" t="s">
        <v>320</v>
      </c>
      <c r="G2" s="137" t="s">
        <v>321</v>
      </c>
      <c r="H2" s="139" t="s">
        <v>5</v>
      </c>
      <c r="I2" s="140"/>
      <c r="J2" s="140"/>
      <c r="K2" s="141"/>
      <c r="L2" s="136" t="s">
        <v>6</v>
      </c>
      <c r="M2" s="136" t="s">
        <v>7</v>
      </c>
      <c r="N2" s="129" t="s">
        <v>322</v>
      </c>
      <c r="O2" s="130"/>
      <c r="P2" s="130"/>
      <c r="Q2" s="130"/>
      <c r="R2" s="127"/>
      <c r="S2" s="129" t="s">
        <v>324</v>
      </c>
      <c r="T2" s="130"/>
      <c r="U2" s="130"/>
      <c r="V2" s="130"/>
      <c r="W2" s="127"/>
      <c r="X2" s="129" t="s">
        <v>325</v>
      </c>
      <c r="Y2" s="130"/>
      <c r="Z2" s="130"/>
      <c r="AA2" s="130"/>
      <c r="AB2" s="127"/>
      <c r="AC2" s="129" t="s">
        <v>326</v>
      </c>
      <c r="AD2" s="130"/>
      <c r="AE2" s="130"/>
      <c r="AF2" s="130"/>
      <c r="AG2" s="127"/>
      <c r="AH2" s="133" t="s">
        <v>327</v>
      </c>
      <c r="AI2" s="128" t="s">
        <v>10</v>
      </c>
    </row>
    <row r="3" spans="1:35" ht="51" customHeight="1" x14ac:dyDescent="0.35">
      <c r="A3" s="136"/>
      <c r="B3" s="136"/>
      <c r="C3" s="136"/>
      <c r="D3" s="136"/>
      <c r="E3" s="136"/>
      <c r="F3" s="137"/>
      <c r="G3" s="137"/>
      <c r="H3" s="142"/>
      <c r="I3" s="143"/>
      <c r="J3" s="143"/>
      <c r="K3" s="144"/>
      <c r="L3" s="136"/>
      <c r="M3" s="136"/>
      <c r="N3" s="127" t="s">
        <v>8</v>
      </c>
      <c r="O3" s="128"/>
      <c r="P3" s="131" t="s">
        <v>323</v>
      </c>
      <c r="Q3" s="129" t="s">
        <v>9</v>
      </c>
      <c r="R3" s="127"/>
      <c r="S3" s="127" t="s">
        <v>8</v>
      </c>
      <c r="T3" s="128"/>
      <c r="U3" s="131" t="s">
        <v>323</v>
      </c>
      <c r="V3" s="129" t="s">
        <v>9</v>
      </c>
      <c r="W3" s="127"/>
      <c r="X3" s="127" t="s">
        <v>8</v>
      </c>
      <c r="Y3" s="128"/>
      <c r="Z3" s="131" t="s">
        <v>323</v>
      </c>
      <c r="AA3" s="129" t="s">
        <v>9</v>
      </c>
      <c r="AB3" s="127"/>
      <c r="AC3" s="127" t="s">
        <v>8</v>
      </c>
      <c r="AD3" s="128"/>
      <c r="AE3" s="131" t="s">
        <v>323</v>
      </c>
      <c r="AF3" s="129" t="s">
        <v>9</v>
      </c>
      <c r="AG3" s="127"/>
      <c r="AH3" s="138"/>
      <c r="AI3" s="133"/>
    </row>
    <row r="4" spans="1:35" ht="44" customHeight="1" x14ac:dyDescent="0.35">
      <c r="A4" s="136"/>
      <c r="B4" s="136"/>
      <c r="C4" s="136"/>
      <c r="D4" s="136"/>
      <c r="E4" s="136"/>
      <c r="F4" s="137"/>
      <c r="G4" s="137"/>
      <c r="H4" s="3" t="s">
        <v>11</v>
      </c>
      <c r="I4" s="3" t="s">
        <v>12</v>
      </c>
      <c r="J4" s="3" t="s">
        <v>13</v>
      </c>
      <c r="K4" s="56" t="s">
        <v>14</v>
      </c>
      <c r="L4" s="136"/>
      <c r="M4" s="136"/>
      <c r="N4" s="4" t="s">
        <v>15</v>
      </c>
      <c r="O4" s="5" t="s">
        <v>16</v>
      </c>
      <c r="P4" s="132"/>
      <c r="Q4" s="6" t="s">
        <v>17</v>
      </c>
      <c r="R4" s="6" t="s">
        <v>18</v>
      </c>
      <c r="S4" s="4" t="s">
        <v>15</v>
      </c>
      <c r="T4" s="57" t="s">
        <v>16</v>
      </c>
      <c r="U4" s="132"/>
      <c r="V4" s="55" t="s">
        <v>17</v>
      </c>
      <c r="W4" s="55" t="s">
        <v>18</v>
      </c>
      <c r="X4" s="4" t="s">
        <v>15</v>
      </c>
      <c r="Y4" s="57" t="s">
        <v>16</v>
      </c>
      <c r="Z4" s="132"/>
      <c r="AA4" s="55" t="s">
        <v>17</v>
      </c>
      <c r="AB4" s="55" t="s">
        <v>18</v>
      </c>
      <c r="AC4" s="4" t="s">
        <v>15</v>
      </c>
      <c r="AD4" s="57" t="s">
        <v>16</v>
      </c>
      <c r="AE4" s="132"/>
      <c r="AF4" s="55" t="s">
        <v>17</v>
      </c>
      <c r="AG4" s="55" t="s">
        <v>18</v>
      </c>
      <c r="AH4" s="138"/>
      <c r="AI4" s="133"/>
    </row>
    <row r="5" spans="1:35" s="54" customFormat="1" ht="12" customHeight="1" x14ac:dyDescent="0.35">
      <c r="A5" s="51"/>
      <c r="B5" s="51"/>
      <c r="C5" s="51"/>
      <c r="D5" s="51"/>
      <c r="E5" s="51"/>
      <c r="F5" s="52"/>
      <c r="G5" s="52"/>
      <c r="H5" s="51"/>
      <c r="I5" s="51"/>
      <c r="J5" s="51"/>
      <c r="K5" s="51"/>
      <c r="L5" s="51"/>
      <c r="M5" s="51"/>
      <c r="N5" s="52"/>
      <c r="O5" s="53"/>
      <c r="P5" s="53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1:35" ht="52" x14ac:dyDescent="0.35">
      <c r="A6" s="7" t="s">
        <v>19</v>
      </c>
      <c r="B6" s="7" t="s">
        <v>328</v>
      </c>
      <c r="C6" s="8"/>
      <c r="D6" s="8"/>
      <c r="E6" s="8" t="s">
        <v>329</v>
      </c>
      <c r="F6" s="9">
        <f>+F7+F12+F16+F20+F26+F28+F35+F40+F47+F52+F56+F61+F70+F74+F79+F83+F88+F104+F110+F125+F133+F137+F145+F151+F157+F208+F221+F255+F279+F289+F299+F324+F338</f>
        <v>235172</v>
      </c>
      <c r="G6" s="9">
        <f>+G7+G12+G16+G20+G26+G28+G35+G40+G47+G52+G56+G61+G70+G74+G79+G83+G88+G104+G110+G125+G133+G137+G145+G151+G157+G208+G221+G255+G279+G289+G299+G324+G338</f>
        <v>623683.27499999991</v>
      </c>
      <c r="H6" s="10">
        <v>0.25</v>
      </c>
      <c r="I6" s="10">
        <v>0.25</v>
      </c>
      <c r="J6" s="10">
        <v>0.25</v>
      </c>
      <c r="K6" s="10">
        <v>0.25</v>
      </c>
      <c r="L6" s="8"/>
      <c r="M6" s="8" t="s">
        <v>20</v>
      </c>
      <c r="N6" s="87">
        <f>(N7+N12+N16+N20+N26+N28+N35+N40+N47+N52+N56+N61+N70+N74+N79+N83+N88+N104+N110+N125+N133+N137+N145+N151+N157+N208+N221+N255+N279+N289+N299+N324+N338)</f>
        <v>0</v>
      </c>
      <c r="O6" s="88">
        <f>(O7+O12+O16+O20+O26+O28+O35+O40+O47+O52+O56+O61+O70+O74+O79+O83+O88+O104+O110+O125+O133+O137+O145+O151+O157+O208+O221+O255+O279+O289+O299+O324+O338)/33</f>
        <v>0</v>
      </c>
      <c r="P6" s="88">
        <f>(P7+P12+P16+P20+P26+P28+P35+P40+P47+P52+P56+P61+P70+P74+P79+P83+P88+P104+P110+P125+P133+P137+P145+P151+P157+P208+P221+P255+P279+P289+P299+P324+P338)/33</f>
        <v>0</v>
      </c>
      <c r="Q6" s="8"/>
      <c r="R6" s="8"/>
      <c r="S6" s="87">
        <f>(S7+S12+S16+S20+S26+S28+S35+S40+S47+S52+S56+S61+S70+S74+S79+S83+S88+S104+S110+S125+S133+S137+S145+S151+S157+S208+S221+S255+S279+S289+S299+S324+S338)</f>
        <v>0</v>
      </c>
      <c r="T6" s="88">
        <f>(T7+T12+T16+T20+T26+T28+T35+T40+T47+T52+T56+T61+T70+T74+T79+T83+T88+T104+T110+T125+T133+T137+T145+T151+T157+T208+T221+T255+T279+T289+T299+T324+T338)/33</f>
        <v>0</v>
      </c>
      <c r="U6" s="88">
        <f>(U7+U12+U16+U20+U26+U28+U35+U40+U47+U52+U56+U61+U70+U74+U79+U83+U88+U104+U110+U125+U133+U137+U145+U151+U157+U208+U221+U255+U279+U289+U299+U324+U338)/33</f>
        <v>0</v>
      </c>
      <c r="V6" s="8"/>
      <c r="W6" s="8"/>
      <c r="X6" s="87">
        <f>(X7+X12+X16+X20+X26+X28+X35+X40+X47+X52+X56+X61+X70+X74+X79+X83+X88+X104+X110+X125+X133+X137+X145+X151+X157+X208+X221+X255+X279+X289+X299+X324+X338)</f>
        <v>0</v>
      </c>
      <c r="Y6" s="88">
        <f>(Y7+Y12+Y16+Y20+Y26+Y28+Y35+Y40+Y47+Y52+Y56+Y61+Y70+Y74+Y79+Y83+Y88+Y104+Y110+Y125+Y133+Y137+Y145+Y151+Y157+Y208+Y221+Y255+Y279+Y289+Y299+Y324+Y338)/33</f>
        <v>0</v>
      </c>
      <c r="Z6" s="88">
        <f>(Z7+Z12+Z16+Z20+Z26+Z28+Z35+Z40+Z47+Z52+Z56+Z61+Z70+Z74+Z79+Z83+Z88+Z104+Z110+Z125+Z133+Z137+Z145+Z151+Z157+Z208+Z221+Z255+Z279+Z289+Z299+Z324+Z338)/33</f>
        <v>0</v>
      </c>
      <c r="AA6" s="8"/>
      <c r="AB6" s="8"/>
      <c r="AC6" s="87">
        <f>(AC7+AC12+AC16+AC20+AC26+AC28+AC35+AC40+AC47+AC52+AC56+AC61+AC70+AC74+AC79+AC83+AC88+AC104+AC110+AC125+AC133+AC137+AC145+AC151+AC157+AC208+AC221+AC255+AC279+AC289+AC299+AC324+AC338)</f>
        <v>0</v>
      </c>
      <c r="AD6" s="88">
        <f>(AD7+AD12+AD16+AD20+AD26+AD28+AD35+AD40+AD47+AD52+AD56+AD61+AD70+AD74+AD79+AD83+AD88+AD104+AD110+AD125+AD133+AD137+AD145+AD151+AD157+AD208+AD221+AD255+AD279+AD289+AD299+AD324+AD338)/33</f>
        <v>0</v>
      </c>
      <c r="AE6" s="88">
        <f>(AE7+AE12+AE16+AE20+AE26+AE28+AE35+AE40+AE47+AE52+AE56+AE61+AE70+AE74+AE79+AE83+AE88+AE104+AE110+AE125+AE133+AE137+AE145+AE151+AE157+AE208+AE221+AE255+AE279+AE289+AE299+AE324+AE338)/33</f>
        <v>0</v>
      </c>
      <c r="AF6" s="8"/>
      <c r="AG6" s="8"/>
      <c r="AH6" s="88">
        <f>P6+U6+Z6+AE6</f>
        <v>0</v>
      </c>
      <c r="AI6" s="21"/>
    </row>
    <row r="7" spans="1:35" ht="39" x14ac:dyDescent="0.35">
      <c r="A7" s="12"/>
      <c r="B7" s="12"/>
      <c r="C7" s="13" t="s">
        <v>330</v>
      </c>
      <c r="D7" s="13"/>
      <c r="E7" s="14" t="s">
        <v>21</v>
      </c>
      <c r="F7" s="16">
        <f>SUM(F8:F11)</f>
        <v>0</v>
      </c>
      <c r="G7" s="16">
        <f>SUM(G8:G11)</f>
        <v>35</v>
      </c>
      <c r="H7" s="17">
        <v>0.25</v>
      </c>
      <c r="I7" s="17">
        <v>0.25</v>
      </c>
      <c r="J7" s="17">
        <v>0.25</v>
      </c>
      <c r="K7" s="17">
        <v>0.25</v>
      </c>
      <c r="L7" s="14" t="s">
        <v>22</v>
      </c>
      <c r="M7" s="14" t="s">
        <v>23</v>
      </c>
      <c r="N7" s="85">
        <f>SUM(N8:N12)</f>
        <v>0</v>
      </c>
      <c r="O7" s="86">
        <f>SUM(O8:O12)/4</f>
        <v>0</v>
      </c>
      <c r="P7" s="86">
        <f>SUM(P8:P12)/4</f>
        <v>0</v>
      </c>
      <c r="Q7" s="14"/>
      <c r="R7" s="14"/>
      <c r="S7" s="85">
        <f>SUM(S8:S12)</f>
        <v>0</v>
      </c>
      <c r="T7" s="86">
        <f>SUM(T8:T12)/4</f>
        <v>0</v>
      </c>
      <c r="U7" s="86">
        <f>SUM(U8:U12)/4</f>
        <v>0</v>
      </c>
      <c r="V7" s="14"/>
      <c r="W7" s="14"/>
      <c r="X7" s="85">
        <f>SUM(X8:X12)</f>
        <v>0</v>
      </c>
      <c r="Y7" s="86">
        <f>SUM(Y8:Y12)/4</f>
        <v>0</v>
      </c>
      <c r="Z7" s="86">
        <f>SUM(Z8:Z12)/4</f>
        <v>0</v>
      </c>
      <c r="AA7" s="14"/>
      <c r="AB7" s="14"/>
      <c r="AC7" s="85">
        <f>SUM(AC8:AC12)</f>
        <v>0</v>
      </c>
      <c r="AD7" s="86">
        <f>SUM(AD8:AD12)/4</f>
        <v>0</v>
      </c>
      <c r="AE7" s="86">
        <f>SUM(AE8:AE12)/4</f>
        <v>0</v>
      </c>
      <c r="AF7" s="14"/>
      <c r="AG7" s="14"/>
      <c r="AH7" s="86">
        <f t="shared" ref="AH7:AH70" si="0">P7+U7+Z7+AE7</f>
        <v>0</v>
      </c>
      <c r="AI7" s="21"/>
    </row>
    <row r="8" spans="1:35" ht="52" x14ac:dyDescent="0.35">
      <c r="A8" s="59"/>
      <c r="B8" s="60"/>
      <c r="C8" s="61"/>
      <c r="D8" s="62" t="s">
        <v>331</v>
      </c>
      <c r="E8" s="30" t="s">
        <v>332</v>
      </c>
      <c r="F8" s="31">
        <v>0</v>
      </c>
      <c r="G8" s="22">
        <v>4</v>
      </c>
      <c r="H8" s="23">
        <v>0.25</v>
      </c>
      <c r="I8" s="23">
        <v>0.25</v>
      </c>
      <c r="J8" s="23">
        <v>0.25</v>
      </c>
      <c r="K8" s="23">
        <v>0.25</v>
      </c>
      <c r="L8" s="30" t="s">
        <v>333</v>
      </c>
      <c r="M8" s="30" t="s">
        <v>20</v>
      </c>
      <c r="N8" s="18">
        <v>0</v>
      </c>
      <c r="O8" s="19">
        <f>+(N8*100%)/$G$8</f>
        <v>0</v>
      </c>
      <c r="P8" s="26">
        <f>+O8</f>
        <v>0</v>
      </c>
      <c r="Q8" s="30"/>
      <c r="R8" s="30"/>
      <c r="S8" s="18">
        <v>0</v>
      </c>
      <c r="T8" s="19">
        <f>+(S8*100%)/$G$8</f>
        <v>0</v>
      </c>
      <c r="U8" s="26">
        <f>+T8</f>
        <v>0</v>
      </c>
      <c r="V8" s="30"/>
      <c r="W8" s="30"/>
      <c r="X8" s="18">
        <v>0</v>
      </c>
      <c r="Y8" s="19">
        <f>+(X8*100%)/$G$8</f>
        <v>0</v>
      </c>
      <c r="Z8" s="26">
        <f>+Y8</f>
        <v>0</v>
      </c>
      <c r="AA8" s="30"/>
      <c r="AB8" s="30"/>
      <c r="AC8" s="18">
        <v>0</v>
      </c>
      <c r="AD8" s="19">
        <f>+(AC8*100%)/$G$8</f>
        <v>0</v>
      </c>
      <c r="AE8" s="26">
        <f>+AD8</f>
        <v>0</v>
      </c>
      <c r="AF8" s="30"/>
      <c r="AG8" s="30"/>
      <c r="AH8" s="26">
        <f t="shared" si="0"/>
        <v>0</v>
      </c>
      <c r="AI8" s="21"/>
    </row>
    <row r="9" spans="1:35" ht="26" x14ac:dyDescent="0.35">
      <c r="A9" s="59"/>
      <c r="B9" s="60"/>
      <c r="C9" s="61"/>
      <c r="D9" s="62" t="s">
        <v>24</v>
      </c>
      <c r="E9" s="30" t="s">
        <v>25</v>
      </c>
      <c r="F9" s="31">
        <v>0</v>
      </c>
      <c r="G9" s="22">
        <v>2</v>
      </c>
      <c r="H9" s="24"/>
      <c r="I9" s="24">
        <v>0.5</v>
      </c>
      <c r="J9" s="24"/>
      <c r="K9" s="24">
        <v>0.5</v>
      </c>
      <c r="L9" s="30" t="s">
        <v>26</v>
      </c>
      <c r="M9" s="30" t="s">
        <v>20</v>
      </c>
      <c r="N9" s="18">
        <v>0</v>
      </c>
      <c r="O9" s="19">
        <f>+(N9*100%)/$G$9</f>
        <v>0</v>
      </c>
      <c r="P9" s="26">
        <f t="shared" ref="P9:P10" si="1">+O9</f>
        <v>0</v>
      </c>
      <c r="Q9" s="30"/>
      <c r="R9" s="30"/>
      <c r="S9" s="18">
        <v>0</v>
      </c>
      <c r="T9" s="19">
        <f>+(S9*100%)/$G$9</f>
        <v>0</v>
      </c>
      <c r="U9" s="26">
        <f t="shared" ref="U9:U11" si="2">+T9</f>
        <v>0</v>
      </c>
      <c r="V9" s="30"/>
      <c r="W9" s="30"/>
      <c r="X9" s="18">
        <v>0</v>
      </c>
      <c r="Y9" s="19">
        <f>+(X9*100%)/$G$9</f>
        <v>0</v>
      </c>
      <c r="Z9" s="26">
        <f t="shared" ref="Z9:Z11" si="3">+Y9</f>
        <v>0</v>
      </c>
      <c r="AA9" s="30"/>
      <c r="AB9" s="30"/>
      <c r="AC9" s="18">
        <v>0</v>
      </c>
      <c r="AD9" s="19">
        <f>+(AC9*100%)/$G$9</f>
        <v>0</v>
      </c>
      <c r="AE9" s="26">
        <f t="shared" ref="AE9:AE11" si="4">+AD9</f>
        <v>0</v>
      </c>
      <c r="AF9" s="30"/>
      <c r="AG9" s="30"/>
      <c r="AH9" s="26">
        <f t="shared" si="0"/>
        <v>0</v>
      </c>
      <c r="AI9" s="21"/>
    </row>
    <row r="10" spans="1:35" ht="26" x14ac:dyDescent="0.35">
      <c r="A10" s="59"/>
      <c r="B10" s="60"/>
      <c r="C10" s="61"/>
      <c r="D10" s="63" t="s">
        <v>334</v>
      </c>
      <c r="E10" s="30" t="s">
        <v>335</v>
      </c>
      <c r="F10" s="31">
        <v>0</v>
      </c>
      <c r="G10" s="22">
        <v>28</v>
      </c>
      <c r="H10" s="24">
        <v>0.25</v>
      </c>
      <c r="I10" s="24">
        <v>0.25</v>
      </c>
      <c r="J10" s="24">
        <v>0.25</v>
      </c>
      <c r="K10" s="24">
        <v>0.25</v>
      </c>
      <c r="L10" s="30" t="s">
        <v>333</v>
      </c>
      <c r="M10" s="30" t="s">
        <v>20</v>
      </c>
      <c r="N10" s="18">
        <v>0</v>
      </c>
      <c r="O10" s="19">
        <f>+(N10*100%)/$G$10</f>
        <v>0</v>
      </c>
      <c r="P10" s="26">
        <f t="shared" si="1"/>
        <v>0</v>
      </c>
      <c r="Q10" s="30"/>
      <c r="R10" s="30"/>
      <c r="S10" s="18">
        <v>0</v>
      </c>
      <c r="T10" s="19">
        <f>+(S10*100%)/$G$10</f>
        <v>0</v>
      </c>
      <c r="U10" s="26">
        <f t="shared" si="2"/>
        <v>0</v>
      </c>
      <c r="V10" s="30"/>
      <c r="W10" s="30"/>
      <c r="X10" s="18">
        <v>0</v>
      </c>
      <c r="Y10" s="19">
        <f>+(X10*100%)/$G$10</f>
        <v>0</v>
      </c>
      <c r="Z10" s="26">
        <f t="shared" si="3"/>
        <v>0</v>
      </c>
      <c r="AA10" s="30"/>
      <c r="AB10" s="30"/>
      <c r="AC10" s="18">
        <v>0</v>
      </c>
      <c r="AD10" s="19">
        <f>+(AC10*100%)/$G$10</f>
        <v>0</v>
      </c>
      <c r="AE10" s="26">
        <f t="shared" si="4"/>
        <v>0</v>
      </c>
      <c r="AF10" s="30"/>
      <c r="AG10" s="30"/>
      <c r="AH10" s="26">
        <f t="shared" si="0"/>
        <v>0</v>
      </c>
      <c r="AI10" s="21"/>
    </row>
    <row r="11" spans="1:35" ht="52" x14ac:dyDescent="0.35">
      <c r="A11" s="59"/>
      <c r="B11" s="60"/>
      <c r="C11" s="61"/>
      <c r="D11" s="63" t="s">
        <v>336</v>
      </c>
      <c r="E11" s="30" t="s">
        <v>337</v>
      </c>
      <c r="F11" s="31">
        <v>0</v>
      </c>
      <c r="G11" s="22">
        <v>1</v>
      </c>
      <c r="H11" s="23">
        <v>0.5</v>
      </c>
      <c r="I11" s="23">
        <v>0.5</v>
      </c>
      <c r="J11" s="23"/>
      <c r="K11" s="23"/>
      <c r="L11" s="30" t="s">
        <v>338</v>
      </c>
      <c r="M11" s="30" t="s">
        <v>339</v>
      </c>
      <c r="N11" s="18">
        <v>0</v>
      </c>
      <c r="O11" s="19">
        <f>+(N11*100%)/$G$11</f>
        <v>0</v>
      </c>
      <c r="P11" s="26">
        <f t="shared" ref="P11" si="5">+O11</f>
        <v>0</v>
      </c>
      <c r="Q11" s="30"/>
      <c r="R11" s="30"/>
      <c r="S11" s="18">
        <v>0</v>
      </c>
      <c r="T11" s="19">
        <f>+(S11*100%)/$G$11</f>
        <v>0</v>
      </c>
      <c r="U11" s="26">
        <f t="shared" si="2"/>
        <v>0</v>
      </c>
      <c r="V11" s="30"/>
      <c r="W11" s="30"/>
      <c r="X11" s="18">
        <v>0</v>
      </c>
      <c r="Y11" s="19">
        <f>+(X11*100%)/$G$11</f>
        <v>0</v>
      </c>
      <c r="Z11" s="26">
        <f t="shared" si="3"/>
        <v>0</v>
      </c>
      <c r="AA11" s="30"/>
      <c r="AB11" s="30"/>
      <c r="AC11" s="18">
        <v>0</v>
      </c>
      <c r="AD11" s="19">
        <f>+(AC11*100%)/$G$11</f>
        <v>0</v>
      </c>
      <c r="AE11" s="26">
        <f t="shared" si="4"/>
        <v>0</v>
      </c>
      <c r="AF11" s="30"/>
      <c r="AG11" s="30"/>
      <c r="AH11" s="26">
        <f t="shared" si="0"/>
        <v>0</v>
      </c>
      <c r="AI11" s="21"/>
    </row>
    <row r="12" spans="1:35" ht="26" x14ac:dyDescent="0.35">
      <c r="A12" s="12"/>
      <c r="B12" s="12"/>
      <c r="C12" s="13" t="s">
        <v>30</v>
      </c>
      <c r="D12" s="13"/>
      <c r="E12" s="14" t="s">
        <v>31</v>
      </c>
      <c r="F12" s="16">
        <f>SUM(F13:F15)</f>
        <v>0</v>
      </c>
      <c r="G12" s="16">
        <f>SUM(G13:G15)</f>
        <v>85</v>
      </c>
      <c r="H12" s="17"/>
      <c r="I12" s="17"/>
      <c r="J12" s="17"/>
      <c r="K12" s="17">
        <v>1</v>
      </c>
      <c r="L12" s="14" t="s">
        <v>32</v>
      </c>
      <c r="M12" s="14" t="s">
        <v>33</v>
      </c>
      <c r="N12" s="85">
        <f>SUM(N13:N17)</f>
        <v>0</v>
      </c>
      <c r="O12" s="86">
        <f>SUM(O13:O17)/3</f>
        <v>0</v>
      </c>
      <c r="P12" s="86">
        <f>SUM(P13:P17)/3</f>
        <v>0</v>
      </c>
      <c r="Q12" s="14"/>
      <c r="R12" s="14"/>
      <c r="S12" s="85">
        <f>SUM(S13:S17)</f>
        <v>0</v>
      </c>
      <c r="T12" s="86">
        <f>SUM(T13:T17)/3</f>
        <v>0</v>
      </c>
      <c r="U12" s="86">
        <f>SUM(U13:U17)/3</f>
        <v>0</v>
      </c>
      <c r="V12" s="14"/>
      <c r="W12" s="14"/>
      <c r="X12" s="85">
        <f>SUM(X13:X17)</f>
        <v>0</v>
      </c>
      <c r="Y12" s="86">
        <f>SUM(Y13:Y17)/3</f>
        <v>0</v>
      </c>
      <c r="Z12" s="86">
        <f>SUM(Z13:Z17)/3</f>
        <v>0</v>
      </c>
      <c r="AA12" s="14"/>
      <c r="AB12" s="14"/>
      <c r="AC12" s="85">
        <f>SUM(AC13:AC17)</f>
        <v>0</v>
      </c>
      <c r="AD12" s="86">
        <f>SUM(AD13:AD17)/3</f>
        <v>0</v>
      </c>
      <c r="AE12" s="86">
        <f>SUM(AE13:AE17)/3</f>
        <v>0</v>
      </c>
      <c r="AF12" s="14"/>
      <c r="AG12" s="14"/>
      <c r="AH12" s="86">
        <f t="shared" si="0"/>
        <v>0</v>
      </c>
      <c r="AI12" s="21"/>
    </row>
    <row r="13" spans="1:35" ht="39" x14ac:dyDescent="0.35">
      <c r="A13" s="59"/>
      <c r="B13" s="60"/>
      <c r="C13" s="61"/>
      <c r="D13" s="63" t="s">
        <v>340</v>
      </c>
      <c r="E13" s="30" t="s">
        <v>34</v>
      </c>
      <c r="F13" s="31">
        <v>0</v>
      </c>
      <c r="G13" s="22">
        <v>1</v>
      </c>
      <c r="H13" s="23">
        <v>1</v>
      </c>
      <c r="I13" s="23"/>
      <c r="J13" s="23"/>
      <c r="K13" s="23"/>
      <c r="L13" s="30" t="s">
        <v>35</v>
      </c>
      <c r="M13" s="30" t="s">
        <v>33</v>
      </c>
      <c r="N13" s="18">
        <v>0</v>
      </c>
      <c r="O13" s="19">
        <f>+(N13*100%)/$G$13</f>
        <v>0</v>
      </c>
      <c r="P13" s="26">
        <f t="shared" ref="P13:P15" si="6">+O13</f>
        <v>0</v>
      </c>
      <c r="Q13" s="30"/>
      <c r="R13" s="30"/>
      <c r="S13" s="18">
        <v>0</v>
      </c>
      <c r="T13" s="19">
        <f>+(S13*100%)/$G$13</f>
        <v>0</v>
      </c>
      <c r="U13" s="26">
        <f t="shared" ref="U13:U15" si="7">+T13</f>
        <v>0</v>
      </c>
      <c r="V13" s="30"/>
      <c r="W13" s="30"/>
      <c r="X13" s="18">
        <v>0</v>
      </c>
      <c r="Y13" s="19">
        <f>+(X13*100%)/$G$13</f>
        <v>0</v>
      </c>
      <c r="Z13" s="26">
        <f t="shared" ref="Z13:Z15" si="8">+Y13</f>
        <v>0</v>
      </c>
      <c r="AA13" s="30"/>
      <c r="AB13" s="30"/>
      <c r="AC13" s="18">
        <v>0</v>
      </c>
      <c r="AD13" s="19">
        <f>+(AC13*100%)/$G$13</f>
        <v>0</v>
      </c>
      <c r="AE13" s="26">
        <f t="shared" ref="AE13:AE15" si="9">+AD13</f>
        <v>0</v>
      </c>
      <c r="AF13" s="30"/>
      <c r="AG13" s="30"/>
      <c r="AH13" s="26">
        <f t="shared" si="0"/>
        <v>0</v>
      </c>
      <c r="AI13" s="21"/>
    </row>
    <row r="14" spans="1:35" ht="39" x14ac:dyDescent="0.35">
      <c r="A14" s="59"/>
      <c r="B14" s="60"/>
      <c r="C14" s="61"/>
      <c r="D14" s="63" t="s">
        <v>341</v>
      </c>
      <c r="E14" s="30" t="s">
        <v>335</v>
      </c>
      <c r="F14" s="31">
        <v>0</v>
      </c>
      <c r="G14" s="22">
        <v>4</v>
      </c>
      <c r="H14" s="23">
        <v>0.25</v>
      </c>
      <c r="I14" s="23">
        <v>0.25</v>
      </c>
      <c r="J14" s="23">
        <v>0.25</v>
      </c>
      <c r="K14" s="23">
        <v>0.25</v>
      </c>
      <c r="L14" s="30" t="s">
        <v>333</v>
      </c>
      <c r="M14" s="30" t="s">
        <v>33</v>
      </c>
      <c r="N14" s="18">
        <v>0</v>
      </c>
      <c r="O14" s="19">
        <f>+(N14*100%)/$G$14</f>
        <v>0</v>
      </c>
      <c r="P14" s="26">
        <f t="shared" si="6"/>
        <v>0</v>
      </c>
      <c r="Q14" s="30"/>
      <c r="R14" s="30"/>
      <c r="S14" s="18">
        <v>0</v>
      </c>
      <c r="T14" s="19">
        <f>+(S14*100%)/$G$14</f>
        <v>0</v>
      </c>
      <c r="U14" s="26">
        <f t="shared" si="7"/>
        <v>0</v>
      </c>
      <c r="V14" s="30"/>
      <c r="W14" s="30"/>
      <c r="X14" s="18">
        <v>0</v>
      </c>
      <c r="Y14" s="19">
        <f>+(X14*100%)/$G$14</f>
        <v>0</v>
      </c>
      <c r="Z14" s="26">
        <f t="shared" si="8"/>
        <v>0</v>
      </c>
      <c r="AA14" s="30"/>
      <c r="AB14" s="30"/>
      <c r="AC14" s="18">
        <v>0</v>
      </c>
      <c r="AD14" s="19">
        <f>+(AC14*100%)/$G$14</f>
        <v>0</v>
      </c>
      <c r="AE14" s="26">
        <f t="shared" si="9"/>
        <v>0</v>
      </c>
      <c r="AF14" s="30"/>
      <c r="AG14" s="30"/>
      <c r="AH14" s="26">
        <f t="shared" si="0"/>
        <v>0</v>
      </c>
      <c r="AI14" s="21"/>
    </row>
    <row r="15" spans="1:35" ht="65" x14ac:dyDescent="0.35">
      <c r="A15" s="59"/>
      <c r="B15" s="60"/>
      <c r="C15" s="61"/>
      <c r="D15" s="63" t="s">
        <v>342</v>
      </c>
      <c r="E15" s="30" t="s">
        <v>343</v>
      </c>
      <c r="F15" s="31">
        <v>0</v>
      </c>
      <c r="G15" s="22">
        <v>80</v>
      </c>
      <c r="H15" s="24"/>
      <c r="I15" s="24"/>
      <c r="J15" s="24"/>
      <c r="K15" s="24">
        <v>1</v>
      </c>
      <c r="L15" s="30" t="s">
        <v>344</v>
      </c>
      <c r="M15" s="30" t="s">
        <v>33</v>
      </c>
      <c r="N15" s="18">
        <v>0</v>
      </c>
      <c r="O15" s="19">
        <f>+(N15*100%)/$G$15</f>
        <v>0</v>
      </c>
      <c r="P15" s="26">
        <f t="shared" si="6"/>
        <v>0</v>
      </c>
      <c r="Q15" s="30"/>
      <c r="R15" s="30"/>
      <c r="S15" s="18">
        <v>0</v>
      </c>
      <c r="T15" s="19">
        <f>+(S15*100%)/$G$15</f>
        <v>0</v>
      </c>
      <c r="U15" s="26">
        <f t="shared" si="7"/>
        <v>0</v>
      </c>
      <c r="V15" s="30"/>
      <c r="W15" s="30"/>
      <c r="X15" s="18">
        <v>0</v>
      </c>
      <c r="Y15" s="19">
        <f>+(X15*100%)/$G$15</f>
        <v>0</v>
      </c>
      <c r="Z15" s="26">
        <f t="shared" si="8"/>
        <v>0</v>
      </c>
      <c r="AA15" s="30"/>
      <c r="AB15" s="30"/>
      <c r="AC15" s="18">
        <v>0</v>
      </c>
      <c r="AD15" s="19">
        <f>+(AC15*100%)/$G$15</f>
        <v>0</v>
      </c>
      <c r="AE15" s="26">
        <f t="shared" si="9"/>
        <v>0</v>
      </c>
      <c r="AF15" s="30"/>
      <c r="AG15" s="30"/>
      <c r="AH15" s="26">
        <f t="shared" si="0"/>
        <v>0</v>
      </c>
      <c r="AI15" s="21"/>
    </row>
    <row r="16" spans="1:35" ht="26" x14ac:dyDescent="0.35">
      <c r="A16" s="12"/>
      <c r="B16" s="12"/>
      <c r="C16" s="13" t="s">
        <v>37</v>
      </c>
      <c r="D16" s="13"/>
      <c r="E16" s="14" t="s">
        <v>38</v>
      </c>
      <c r="F16" s="16">
        <f>SUM(F17:F19)</f>
        <v>0</v>
      </c>
      <c r="G16" s="16">
        <f>SUM(G17:G19)</f>
        <v>136</v>
      </c>
      <c r="H16" s="17">
        <v>0.25</v>
      </c>
      <c r="I16" s="17">
        <v>0.25</v>
      </c>
      <c r="J16" s="17">
        <v>0.25</v>
      </c>
      <c r="K16" s="17">
        <v>0.25</v>
      </c>
      <c r="L16" s="14"/>
      <c r="M16" s="14" t="s">
        <v>39</v>
      </c>
      <c r="N16" s="85">
        <f>SUM(N17:N21)</f>
        <v>0</v>
      </c>
      <c r="O16" s="86">
        <f>SUM(O17:O21)/3</f>
        <v>0</v>
      </c>
      <c r="P16" s="86">
        <f>SUM(P17:P21)/3</f>
        <v>0</v>
      </c>
      <c r="Q16" s="14"/>
      <c r="R16" s="14"/>
      <c r="S16" s="85">
        <f>SUM(S17:S21)</f>
        <v>0</v>
      </c>
      <c r="T16" s="86">
        <f>SUM(T17:T21)/3</f>
        <v>0</v>
      </c>
      <c r="U16" s="86">
        <f>SUM(U17:U21)/3</f>
        <v>0</v>
      </c>
      <c r="V16" s="14"/>
      <c r="W16" s="14"/>
      <c r="X16" s="85">
        <f>SUM(X17:X21)</f>
        <v>0</v>
      </c>
      <c r="Y16" s="86">
        <f>SUM(Y17:Y21)/3</f>
        <v>0</v>
      </c>
      <c r="Z16" s="86">
        <f>SUM(Z17:Z21)/3</f>
        <v>0</v>
      </c>
      <c r="AA16" s="14"/>
      <c r="AB16" s="14"/>
      <c r="AC16" s="85">
        <f>SUM(AC17:AC21)</f>
        <v>0</v>
      </c>
      <c r="AD16" s="86">
        <f>SUM(AD17:AD21)/3</f>
        <v>0</v>
      </c>
      <c r="AE16" s="86">
        <f>SUM(AE17:AE21)/3</f>
        <v>0</v>
      </c>
      <c r="AF16" s="14"/>
      <c r="AG16" s="14"/>
      <c r="AH16" s="86">
        <f t="shared" si="0"/>
        <v>0</v>
      </c>
      <c r="AI16" s="21"/>
    </row>
    <row r="17" spans="1:35" ht="26" x14ac:dyDescent="0.35">
      <c r="A17" s="64"/>
      <c r="B17" s="64"/>
      <c r="C17" s="65"/>
      <c r="D17" s="66" t="s">
        <v>40</v>
      </c>
      <c r="E17" s="30" t="s">
        <v>38</v>
      </c>
      <c r="F17" s="25">
        <v>0</v>
      </c>
      <c r="G17" s="25">
        <v>48</v>
      </c>
      <c r="H17" s="24">
        <v>0.25</v>
      </c>
      <c r="I17" s="24">
        <v>0.25</v>
      </c>
      <c r="J17" s="24">
        <v>0.25</v>
      </c>
      <c r="K17" s="24">
        <v>0.25</v>
      </c>
      <c r="L17" s="30" t="s">
        <v>41</v>
      </c>
      <c r="M17" s="67" t="s">
        <v>42</v>
      </c>
      <c r="N17" s="18">
        <v>0</v>
      </c>
      <c r="O17" s="19">
        <f>+(N17*100%)/$G$17</f>
        <v>0</v>
      </c>
      <c r="P17" s="26">
        <f t="shared" ref="P17:P19" si="10">+O17</f>
        <v>0</v>
      </c>
      <c r="Q17" s="30"/>
      <c r="R17" s="67"/>
      <c r="S17" s="18">
        <v>0</v>
      </c>
      <c r="T17" s="19">
        <f>+(S17*100%)/$G$17</f>
        <v>0</v>
      </c>
      <c r="U17" s="26">
        <f t="shared" ref="U17:U19" si="11">+T17</f>
        <v>0</v>
      </c>
      <c r="V17" s="30"/>
      <c r="W17" s="67"/>
      <c r="X17" s="18">
        <v>0</v>
      </c>
      <c r="Y17" s="19">
        <f>+(X17*100%)/$G$17</f>
        <v>0</v>
      </c>
      <c r="Z17" s="26">
        <f t="shared" ref="Z17:Z19" si="12">+Y17</f>
        <v>0</v>
      </c>
      <c r="AA17" s="30"/>
      <c r="AB17" s="67"/>
      <c r="AC17" s="18">
        <v>0</v>
      </c>
      <c r="AD17" s="19">
        <f>+(AC17*100%)/$G$17</f>
        <v>0</v>
      </c>
      <c r="AE17" s="26">
        <f t="shared" ref="AE17:AE19" si="13">+AD17</f>
        <v>0</v>
      </c>
      <c r="AF17" s="30"/>
      <c r="AG17" s="67"/>
      <c r="AH17" s="26">
        <f t="shared" si="0"/>
        <v>0</v>
      </c>
      <c r="AI17" s="21"/>
    </row>
    <row r="18" spans="1:35" ht="26" x14ac:dyDescent="0.35">
      <c r="A18" s="30"/>
      <c r="B18" s="30"/>
      <c r="C18" s="65"/>
      <c r="D18" s="66" t="s">
        <v>40</v>
      </c>
      <c r="E18" s="30" t="s">
        <v>43</v>
      </c>
      <c r="F18" s="25">
        <v>0</v>
      </c>
      <c r="G18" s="25">
        <v>36</v>
      </c>
      <c r="H18" s="24">
        <v>0.25</v>
      </c>
      <c r="I18" s="24">
        <v>0.25</v>
      </c>
      <c r="J18" s="24">
        <v>0.25</v>
      </c>
      <c r="K18" s="24">
        <v>0.25</v>
      </c>
      <c r="L18" s="30" t="s">
        <v>44</v>
      </c>
      <c r="M18" s="67" t="s">
        <v>45</v>
      </c>
      <c r="N18" s="18">
        <v>0</v>
      </c>
      <c r="O18" s="19">
        <f>+(N18*100%)/$G$18</f>
        <v>0</v>
      </c>
      <c r="P18" s="26">
        <f t="shared" si="10"/>
        <v>0</v>
      </c>
      <c r="Q18" s="30"/>
      <c r="R18" s="67"/>
      <c r="S18" s="18">
        <v>0</v>
      </c>
      <c r="T18" s="19">
        <f>+(S18*100%)/$G$18</f>
        <v>0</v>
      </c>
      <c r="U18" s="26">
        <f t="shared" si="11"/>
        <v>0</v>
      </c>
      <c r="V18" s="30"/>
      <c r="W18" s="67"/>
      <c r="X18" s="18">
        <v>0</v>
      </c>
      <c r="Y18" s="19">
        <f>+(X18*100%)/$G$18</f>
        <v>0</v>
      </c>
      <c r="Z18" s="26">
        <f t="shared" si="12"/>
        <v>0</v>
      </c>
      <c r="AA18" s="30"/>
      <c r="AB18" s="67"/>
      <c r="AC18" s="18">
        <v>0</v>
      </c>
      <c r="AD18" s="19">
        <f>+(AC18*100%)/$G$18</f>
        <v>0</v>
      </c>
      <c r="AE18" s="26">
        <f t="shared" si="13"/>
        <v>0</v>
      </c>
      <c r="AF18" s="30"/>
      <c r="AG18" s="67"/>
      <c r="AH18" s="26">
        <f t="shared" si="0"/>
        <v>0</v>
      </c>
      <c r="AI18" s="21"/>
    </row>
    <row r="19" spans="1:35" ht="26" x14ac:dyDescent="0.35">
      <c r="A19" s="30"/>
      <c r="B19" s="30"/>
      <c r="C19" s="65"/>
      <c r="D19" s="66" t="s">
        <v>40</v>
      </c>
      <c r="E19" s="30" t="s">
        <v>43</v>
      </c>
      <c r="F19" s="25">
        <v>0</v>
      </c>
      <c r="G19" s="25">
        <v>52</v>
      </c>
      <c r="H19" s="24">
        <v>0.25</v>
      </c>
      <c r="I19" s="24">
        <v>0.25</v>
      </c>
      <c r="J19" s="24">
        <v>0.25</v>
      </c>
      <c r="K19" s="24">
        <v>0.25</v>
      </c>
      <c r="L19" s="30" t="s">
        <v>44</v>
      </c>
      <c r="M19" s="67" t="s">
        <v>46</v>
      </c>
      <c r="N19" s="18">
        <v>0</v>
      </c>
      <c r="O19" s="19">
        <f>+(N19*100%)/$G$19</f>
        <v>0</v>
      </c>
      <c r="P19" s="26">
        <f t="shared" si="10"/>
        <v>0</v>
      </c>
      <c r="Q19" s="30"/>
      <c r="R19" s="67"/>
      <c r="S19" s="18">
        <v>0</v>
      </c>
      <c r="T19" s="19">
        <f>+(S19*100%)/$G$19</f>
        <v>0</v>
      </c>
      <c r="U19" s="26">
        <f t="shared" si="11"/>
        <v>0</v>
      </c>
      <c r="V19" s="30"/>
      <c r="W19" s="67"/>
      <c r="X19" s="18">
        <v>0</v>
      </c>
      <c r="Y19" s="19">
        <f>+(X19*100%)/$G$19</f>
        <v>0</v>
      </c>
      <c r="Z19" s="26">
        <f t="shared" si="12"/>
        <v>0</v>
      </c>
      <c r="AA19" s="30"/>
      <c r="AB19" s="67"/>
      <c r="AC19" s="18">
        <v>0</v>
      </c>
      <c r="AD19" s="19">
        <f>+(AC19*100%)/$G$19</f>
        <v>0</v>
      </c>
      <c r="AE19" s="26">
        <f t="shared" si="13"/>
        <v>0</v>
      </c>
      <c r="AF19" s="30"/>
      <c r="AG19" s="67"/>
      <c r="AH19" s="26">
        <f t="shared" si="0"/>
        <v>0</v>
      </c>
      <c r="AI19" s="21"/>
    </row>
    <row r="20" spans="1:35" ht="52" x14ac:dyDescent="0.35">
      <c r="A20" s="12"/>
      <c r="B20" s="12"/>
      <c r="C20" s="13" t="s">
        <v>47</v>
      </c>
      <c r="D20" s="13"/>
      <c r="E20" s="14" t="s">
        <v>48</v>
      </c>
      <c r="F20" s="16">
        <f>SUM(F21:F25)</f>
        <v>1</v>
      </c>
      <c r="G20" s="16">
        <f>SUM(G21:G25)</f>
        <v>27</v>
      </c>
      <c r="H20" s="27"/>
      <c r="I20" s="27"/>
      <c r="J20" s="27"/>
      <c r="K20" s="17">
        <v>1</v>
      </c>
      <c r="L20" s="14"/>
      <c r="M20" s="14" t="s">
        <v>49</v>
      </c>
      <c r="N20" s="85">
        <f>SUM(N21:N25)</f>
        <v>0</v>
      </c>
      <c r="O20" s="86">
        <f>SUM(O21:O25)/5</f>
        <v>0</v>
      </c>
      <c r="P20" s="86">
        <f>SUM(P21:P25)/5</f>
        <v>0</v>
      </c>
      <c r="Q20" s="14"/>
      <c r="R20" s="14"/>
      <c r="S20" s="85">
        <f>SUM(S21:S25)</f>
        <v>0</v>
      </c>
      <c r="T20" s="86">
        <f>SUM(T21:T25)/5</f>
        <v>0</v>
      </c>
      <c r="U20" s="86">
        <f>SUM(U21:U25)/5</f>
        <v>0</v>
      </c>
      <c r="V20" s="14"/>
      <c r="W20" s="14"/>
      <c r="X20" s="85">
        <f>SUM(X21:X25)</f>
        <v>0</v>
      </c>
      <c r="Y20" s="86">
        <f>SUM(Y21:Y25)/5</f>
        <v>0</v>
      </c>
      <c r="Z20" s="86">
        <f>SUM(Z21:Z25)/5</f>
        <v>0</v>
      </c>
      <c r="AA20" s="14"/>
      <c r="AB20" s="14"/>
      <c r="AC20" s="85">
        <f>SUM(AC21:AC25)</f>
        <v>0</v>
      </c>
      <c r="AD20" s="86">
        <f>SUM(AD21:AD25)/5</f>
        <v>0</v>
      </c>
      <c r="AE20" s="86">
        <f>SUM(AE21:AE25)/5</f>
        <v>0</v>
      </c>
      <c r="AF20" s="14"/>
      <c r="AG20" s="14"/>
      <c r="AH20" s="86">
        <f t="shared" si="0"/>
        <v>0</v>
      </c>
      <c r="AI20" s="21"/>
    </row>
    <row r="21" spans="1:35" ht="39" x14ac:dyDescent="0.35">
      <c r="A21" s="60"/>
      <c r="B21" s="60"/>
      <c r="C21" s="65"/>
      <c r="D21" s="65" t="s">
        <v>50</v>
      </c>
      <c r="E21" s="30" t="s">
        <v>51</v>
      </c>
      <c r="F21" s="31">
        <v>0</v>
      </c>
      <c r="G21" s="31">
        <v>20</v>
      </c>
      <c r="H21" s="24">
        <v>0.25</v>
      </c>
      <c r="I21" s="24">
        <v>0.25</v>
      </c>
      <c r="J21" s="24">
        <v>0.25</v>
      </c>
      <c r="K21" s="24">
        <v>0.25</v>
      </c>
      <c r="L21" s="30" t="s">
        <v>52</v>
      </c>
      <c r="M21" s="30" t="s">
        <v>49</v>
      </c>
      <c r="N21" s="18">
        <v>0</v>
      </c>
      <c r="O21" s="19">
        <f>+(N21*100%)/$G$21</f>
        <v>0</v>
      </c>
      <c r="P21" s="26">
        <f t="shared" ref="P21:P22" si="14">+O21</f>
        <v>0</v>
      </c>
      <c r="Q21" s="30"/>
      <c r="R21" s="30"/>
      <c r="S21" s="18">
        <v>0</v>
      </c>
      <c r="T21" s="19">
        <f>+(S21*100%)/$G$21</f>
        <v>0</v>
      </c>
      <c r="U21" s="26">
        <f t="shared" ref="U21:U25" si="15">+T21</f>
        <v>0</v>
      </c>
      <c r="V21" s="30"/>
      <c r="W21" s="30"/>
      <c r="X21" s="18">
        <v>0</v>
      </c>
      <c r="Y21" s="19">
        <f>+(X21*100%)/$G$21</f>
        <v>0</v>
      </c>
      <c r="Z21" s="26">
        <f t="shared" ref="Z21:Z25" si="16">+Y21</f>
        <v>0</v>
      </c>
      <c r="AA21" s="30"/>
      <c r="AB21" s="30"/>
      <c r="AC21" s="18">
        <v>0</v>
      </c>
      <c r="AD21" s="19">
        <f>+(AC21*100%)/$G$21</f>
        <v>0</v>
      </c>
      <c r="AE21" s="26">
        <f t="shared" ref="AE21:AE25" si="17">+AD21</f>
        <v>0</v>
      </c>
      <c r="AF21" s="30"/>
      <c r="AG21" s="30"/>
      <c r="AH21" s="26">
        <f t="shared" si="0"/>
        <v>0</v>
      </c>
      <c r="AI21" s="21"/>
    </row>
    <row r="22" spans="1:35" ht="26" x14ac:dyDescent="0.35">
      <c r="A22" s="30"/>
      <c r="B22" s="30"/>
      <c r="C22" s="65"/>
      <c r="D22" s="65" t="s">
        <v>53</v>
      </c>
      <c r="E22" s="30" t="s">
        <v>54</v>
      </c>
      <c r="F22" s="31">
        <v>0</v>
      </c>
      <c r="G22" s="31">
        <v>1</v>
      </c>
      <c r="H22" s="24"/>
      <c r="I22" s="24">
        <v>1</v>
      </c>
      <c r="J22" s="32"/>
      <c r="K22" s="32"/>
      <c r="L22" s="30" t="s">
        <v>55</v>
      </c>
      <c r="M22" s="30" t="s">
        <v>49</v>
      </c>
      <c r="N22" s="18">
        <v>0</v>
      </c>
      <c r="O22" s="19">
        <f>+(N22*100%)/$G$22</f>
        <v>0</v>
      </c>
      <c r="P22" s="26">
        <f t="shared" si="14"/>
        <v>0</v>
      </c>
      <c r="Q22" s="30"/>
      <c r="R22" s="30"/>
      <c r="S22" s="18">
        <v>0</v>
      </c>
      <c r="T22" s="19">
        <f>+(S22*100%)/$G$22</f>
        <v>0</v>
      </c>
      <c r="U22" s="26">
        <f t="shared" si="15"/>
        <v>0</v>
      </c>
      <c r="V22" s="30"/>
      <c r="W22" s="30"/>
      <c r="X22" s="18">
        <v>0</v>
      </c>
      <c r="Y22" s="19">
        <f>+(X22*100%)/$G$22</f>
        <v>0</v>
      </c>
      <c r="Z22" s="26">
        <f t="shared" si="16"/>
        <v>0</v>
      </c>
      <c r="AA22" s="30"/>
      <c r="AB22" s="30"/>
      <c r="AC22" s="18">
        <v>0</v>
      </c>
      <c r="AD22" s="19">
        <f>+(AC22*100%)/$G$22</f>
        <v>0</v>
      </c>
      <c r="AE22" s="26">
        <f t="shared" si="17"/>
        <v>0</v>
      </c>
      <c r="AF22" s="30"/>
      <c r="AG22" s="30"/>
      <c r="AH22" s="26">
        <f t="shared" si="0"/>
        <v>0</v>
      </c>
      <c r="AI22" s="21"/>
    </row>
    <row r="23" spans="1:35" ht="39" x14ac:dyDescent="0.35">
      <c r="A23" s="59"/>
      <c r="B23" s="60"/>
      <c r="C23" s="61"/>
      <c r="D23" s="63" t="s">
        <v>345</v>
      </c>
      <c r="E23" s="30" t="s">
        <v>28</v>
      </c>
      <c r="F23" s="31">
        <v>0</v>
      </c>
      <c r="G23" s="22">
        <v>4</v>
      </c>
      <c r="H23" s="24"/>
      <c r="I23" s="24"/>
      <c r="J23" s="24">
        <v>0.5</v>
      </c>
      <c r="K23" s="24">
        <v>0.5</v>
      </c>
      <c r="L23" s="30" t="s">
        <v>29</v>
      </c>
      <c r="M23" s="30" t="s">
        <v>49</v>
      </c>
      <c r="N23" s="18">
        <v>0</v>
      </c>
      <c r="O23" s="19">
        <f>+(N23*100%)/$G$23</f>
        <v>0</v>
      </c>
      <c r="P23" s="26">
        <f t="shared" ref="P23:P25" si="18">+O23</f>
        <v>0</v>
      </c>
      <c r="Q23" s="30"/>
      <c r="R23" s="30"/>
      <c r="S23" s="18">
        <v>0</v>
      </c>
      <c r="T23" s="19">
        <f>+(S23*100%)/$G$23</f>
        <v>0</v>
      </c>
      <c r="U23" s="26">
        <f t="shared" si="15"/>
        <v>0</v>
      </c>
      <c r="V23" s="30"/>
      <c r="W23" s="30"/>
      <c r="X23" s="18">
        <v>0</v>
      </c>
      <c r="Y23" s="19">
        <f>+(X23*100%)/$G$23</f>
        <v>0</v>
      </c>
      <c r="Z23" s="26">
        <f t="shared" si="16"/>
        <v>0</v>
      </c>
      <c r="AA23" s="30"/>
      <c r="AB23" s="30"/>
      <c r="AC23" s="18">
        <v>0</v>
      </c>
      <c r="AD23" s="19">
        <f>+(AC23*100%)/$G$23</f>
        <v>0</v>
      </c>
      <c r="AE23" s="26">
        <f t="shared" si="17"/>
        <v>0</v>
      </c>
      <c r="AF23" s="30"/>
      <c r="AG23" s="30"/>
      <c r="AH23" s="26">
        <f t="shared" si="0"/>
        <v>0</v>
      </c>
      <c r="AI23" s="21"/>
    </row>
    <row r="24" spans="1:35" ht="26" x14ac:dyDescent="0.35">
      <c r="A24" s="59"/>
      <c r="B24" s="60"/>
      <c r="C24" s="61"/>
      <c r="D24" s="63" t="s">
        <v>346</v>
      </c>
      <c r="E24" s="30" t="s">
        <v>347</v>
      </c>
      <c r="F24" s="31">
        <v>1</v>
      </c>
      <c r="G24" s="22">
        <v>1</v>
      </c>
      <c r="H24" s="23"/>
      <c r="I24" s="23"/>
      <c r="J24" s="23"/>
      <c r="K24" s="23">
        <v>1</v>
      </c>
      <c r="L24" s="30" t="s">
        <v>248</v>
      </c>
      <c r="M24" s="30" t="s">
        <v>49</v>
      </c>
      <c r="N24" s="18">
        <v>0</v>
      </c>
      <c r="O24" s="19">
        <f>+(N24*100%)/$G$24</f>
        <v>0</v>
      </c>
      <c r="P24" s="26">
        <f t="shared" si="18"/>
        <v>0</v>
      </c>
      <c r="Q24" s="30"/>
      <c r="R24" s="30"/>
      <c r="S24" s="18">
        <v>0</v>
      </c>
      <c r="T24" s="19">
        <f>+(S24*100%)/$G$24</f>
        <v>0</v>
      </c>
      <c r="U24" s="26">
        <f t="shared" si="15"/>
        <v>0</v>
      </c>
      <c r="V24" s="30"/>
      <c r="W24" s="30"/>
      <c r="X24" s="18">
        <v>0</v>
      </c>
      <c r="Y24" s="19">
        <f>+(X24*100%)/$G$24</f>
        <v>0</v>
      </c>
      <c r="Z24" s="26">
        <f t="shared" si="16"/>
        <v>0</v>
      </c>
      <c r="AA24" s="30"/>
      <c r="AB24" s="30"/>
      <c r="AC24" s="18">
        <v>0</v>
      </c>
      <c r="AD24" s="19">
        <f>+(AC24*100%)/$G$24</f>
        <v>0</v>
      </c>
      <c r="AE24" s="26">
        <f t="shared" si="17"/>
        <v>0</v>
      </c>
      <c r="AF24" s="30"/>
      <c r="AG24" s="30"/>
      <c r="AH24" s="26">
        <f t="shared" si="0"/>
        <v>0</v>
      </c>
      <c r="AI24" s="21"/>
    </row>
    <row r="25" spans="1:35" ht="26" x14ac:dyDescent="0.35">
      <c r="A25" s="59"/>
      <c r="B25" s="60"/>
      <c r="C25" s="61"/>
      <c r="D25" s="63" t="s">
        <v>348</v>
      </c>
      <c r="E25" s="30" t="s">
        <v>349</v>
      </c>
      <c r="F25" s="31">
        <v>0</v>
      </c>
      <c r="G25" s="22">
        <v>1</v>
      </c>
      <c r="H25" s="23"/>
      <c r="I25" s="23">
        <v>1</v>
      </c>
      <c r="J25" s="23"/>
      <c r="K25" s="23"/>
      <c r="L25" s="30" t="s">
        <v>350</v>
      </c>
      <c r="M25" s="30" t="s">
        <v>49</v>
      </c>
      <c r="N25" s="18">
        <v>0</v>
      </c>
      <c r="O25" s="19">
        <f>+(N25*100%)/$G$25</f>
        <v>0</v>
      </c>
      <c r="P25" s="26">
        <f t="shared" si="18"/>
        <v>0</v>
      </c>
      <c r="Q25" s="30"/>
      <c r="R25" s="30"/>
      <c r="S25" s="18">
        <v>0</v>
      </c>
      <c r="T25" s="19">
        <f>+(S25*100%)/$G$25</f>
        <v>0</v>
      </c>
      <c r="U25" s="26">
        <f t="shared" si="15"/>
        <v>0</v>
      </c>
      <c r="V25" s="30"/>
      <c r="W25" s="30"/>
      <c r="X25" s="18">
        <v>0</v>
      </c>
      <c r="Y25" s="19">
        <f>+(X25*100%)/$G$25</f>
        <v>0</v>
      </c>
      <c r="Z25" s="26">
        <f t="shared" si="16"/>
        <v>0</v>
      </c>
      <c r="AA25" s="30"/>
      <c r="AB25" s="30"/>
      <c r="AC25" s="18">
        <v>0</v>
      </c>
      <c r="AD25" s="19">
        <f>+(AC25*100%)/$G$25</f>
        <v>0</v>
      </c>
      <c r="AE25" s="26">
        <f t="shared" si="17"/>
        <v>0</v>
      </c>
      <c r="AF25" s="30"/>
      <c r="AG25" s="30"/>
      <c r="AH25" s="26">
        <f t="shared" si="0"/>
        <v>0</v>
      </c>
      <c r="AI25" s="21"/>
    </row>
    <row r="26" spans="1:35" ht="52" x14ac:dyDescent="0.35">
      <c r="A26" s="12"/>
      <c r="B26" s="12"/>
      <c r="C26" s="13" t="s">
        <v>56</v>
      </c>
      <c r="D26" s="13"/>
      <c r="E26" s="14" t="s">
        <v>57</v>
      </c>
      <c r="F26" s="16">
        <f>SUM(F27)</f>
        <v>1</v>
      </c>
      <c r="G26" s="16">
        <f>SUM(G27)</f>
        <v>10</v>
      </c>
      <c r="H26" s="27" t="s">
        <v>58</v>
      </c>
      <c r="I26" s="27"/>
      <c r="J26" s="27"/>
      <c r="K26" s="17">
        <v>1</v>
      </c>
      <c r="L26" s="14" t="s">
        <v>59</v>
      </c>
      <c r="M26" s="14" t="s">
        <v>60</v>
      </c>
      <c r="N26" s="85">
        <f>SUM(N27:N31)</f>
        <v>0</v>
      </c>
      <c r="O26" s="86">
        <f>SUM(O27:O31)/1</f>
        <v>0</v>
      </c>
      <c r="P26" s="86">
        <f>SUM(P27:P31)/1</f>
        <v>0</v>
      </c>
      <c r="Q26" s="14"/>
      <c r="R26" s="14"/>
      <c r="S26" s="85">
        <f>SUM(S27:S31)</f>
        <v>0</v>
      </c>
      <c r="T26" s="86">
        <f>SUM(T27:T31)/1</f>
        <v>0</v>
      </c>
      <c r="U26" s="86">
        <f>SUM(U27:U31)/1</f>
        <v>0</v>
      </c>
      <c r="V26" s="14"/>
      <c r="W26" s="14"/>
      <c r="X26" s="85">
        <f>SUM(X27:X31)</f>
        <v>0</v>
      </c>
      <c r="Y26" s="86">
        <f>SUM(Y27:Y31)/1</f>
        <v>0</v>
      </c>
      <c r="Z26" s="86">
        <f>SUM(Z27:Z31)/1</f>
        <v>0</v>
      </c>
      <c r="AA26" s="14"/>
      <c r="AB26" s="14"/>
      <c r="AC26" s="85">
        <f>SUM(AC27:AC31)</f>
        <v>0</v>
      </c>
      <c r="AD26" s="86">
        <f>SUM(AD27:AD31)/1</f>
        <v>0</v>
      </c>
      <c r="AE26" s="86">
        <f>SUM(AE27:AE31)/1</f>
        <v>0</v>
      </c>
      <c r="AF26" s="14"/>
      <c r="AG26" s="14"/>
      <c r="AH26" s="86">
        <f t="shared" si="0"/>
        <v>0</v>
      </c>
      <c r="AI26" s="21"/>
    </row>
    <row r="27" spans="1:35" ht="26" x14ac:dyDescent="0.35">
      <c r="A27" s="30"/>
      <c r="B27" s="30"/>
      <c r="C27" s="21"/>
      <c r="D27" s="21" t="s">
        <v>61</v>
      </c>
      <c r="E27" s="21" t="s">
        <v>62</v>
      </c>
      <c r="F27" s="31">
        <v>1</v>
      </c>
      <c r="G27" s="31">
        <v>10</v>
      </c>
      <c r="H27" s="24">
        <v>0.25</v>
      </c>
      <c r="I27" s="24">
        <v>0.25</v>
      </c>
      <c r="J27" s="24">
        <v>0.25</v>
      </c>
      <c r="K27" s="24">
        <v>0.25</v>
      </c>
      <c r="L27" s="30" t="s">
        <v>59</v>
      </c>
      <c r="M27" s="30" t="s">
        <v>60</v>
      </c>
      <c r="N27" s="18">
        <v>0</v>
      </c>
      <c r="O27" s="19">
        <f>+(N27*100%)/$G$27</f>
        <v>0</v>
      </c>
      <c r="P27" s="26">
        <f t="shared" ref="P27" si="19">+O27</f>
        <v>0</v>
      </c>
      <c r="Q27" s="30"/>
      <c r="R27" s="30"/>
      <c r="S27" s="18">
        <v>0</v>
      </c>
      <c r="T27" s="19">
        <f>+(S27*100%)/$G$27</f>
        <v>0</v>
      </c>
      <c r="U27" s="26">
        <f t="shared" ref="U27" si="20">+T27</f>
        <v>0</v>
      </c>
      <c r="V27" s="30"/>
      <c r="W27" s="30"/>
      <c r="X27" s="18">
        <v>0</v>
      </c>
      <c r="Y27" s="19">
        <f>+(X27*100%)/$G$27</f>
        <v>0</v>
      </c>
      <c r="Z27" s="26">
        <f t="shared" ref="Z27" si="21">+Y27</f>
        <v>0</v>
      </c>
      <c r="AA27" s="30"/>
      <c r="AB27" s="30"/>
      <c r="AC27" s="18">
        <v>0</v>
      </c>
      <c r="AD27" s="19">
        <f>+(AC27*100%)/$G$27</f>
        <v>0</v>
      </c>
      <c r="AE27" s="26">
        <f t="shared" ref="AE27" si="22">+AD27</f>
        <v>0</v>
      </c>
      <c r="AF27" s="30"/>
      <c r="AG27" s="30"/>
      <c r="AH27" s="26">
        <f t="shared" si="0"/>
        <v>0</v>
      </c>
      <c r="AI27" s="21"/>
    </row>
    <row r="28" spans="1:35" ht="52" x14ac:dyDescent="0.35">
      <c r="A28" s="12"/>
      <c r="B28" s="12"/>
      <c r="C28" s="13" t="s">
        <v>63</v>
      </c>
      <c r="D28" s="13"/>
      <c r="E28" s="14" t="s">
        <v>64</v>
      </c>
      <c r="F28" s="16">
        <f>SUM(F29:F34)</f>
        <v>1</v>
      </c>
      <c r="G28" s="16">
        <f>SUM(G29:G34)</f>
        <v>73</v>
      </c>
      <c r="H28" s="17">
        <v>0.25</v>
      </c>
      <c r="I28" s="17">
        <v>0.25</v>
      </c>
      <c r="J28" s="17">
        <v>0.25</v>
      </c>
      <c r="K28" s="17">
        <v>0.25</v>
      </c>
      <c r="L28" s="14" t="s">
        <v>65</v>
      </c>
      <c r="M28" s="14" t="s">
        <v>66</v>
      </c>
      <c r="N28" s="85">
        <f>SUM(N29:N33)</f>
        <v>0</v>
      </c>
      <c r="O28" s="86">
        <f>SUM(O29:O33)/6</f>
        <v>0</v>
      </c>
      <c r="P28" s="86">
        <f>SUM(P29:P33)/6</f>
        <v>0</v>
      </c>
      <c r="Q28" s="14"/>
      <c r="R28" s="14"/>
      <c r="S28" s="85">
        <f>SUM(S29:S33)</f>
        <v>0</v>
      </c>
      <c r="T28" s="86">
        <f>SUM(T29:T33)/6</f>
        <v>0</v>
      </c>
      <c r="U28" s="86">
        <f>SUM(U29:U33)/6</f>
        <v>0</v>
      </c>
      <c r="V28" s="14"/>
      <c r="W28" s="14"/>
      <c r="X28" s="85">
        <f>SUM(X29:X33)</f>
        <v>0</v>
      </c>
      <c r="Y28" s="86">
        <f>SUM(Y29:Y33)/6</f>
        <v>0</v>
      </c>
      <c r="Z28" s="86">
        <f>SUM(Z29:Z33)/6</f>
        <v>0</v>
      </c>
      <c r="AA28" s="14"/>
      <c r="AB28" s="14"/>
      <c r="AC28" s="85">
        <f>SUM(AC29:AC33)</f>
        <v>0</v>
      </c>
      <c r="AD28" s="86">
        <f>SUM(AD29:AD33)/6</f>
        <v>0</v>
      </c>
      <c r="AE28" s="86">
        <f>SUM(AE29:AE33)/6</f>
        <v>0</v>
      </c>
      <c r="AF28" s="14"/>
      <c r="AG28" s="14"/>
      <c r="AH28" s="86">
        <f t="shared" si="0"/>
        <v>0</v>
      </c>
      <c r="AI28" s="21"/>
    </row>
    <row r="29" spans="1:35" x14ac:dyDescent="0.35">
      <c r="A29" s="60"/>
      <c r="B29" s="60"/>
      <c r="C29" s="65"/>
      <c r="D29" s="29" t="s">
        <v>351</v>
      </c>
      <c r="E29" s="30" t="s">
        <v>352</v>
      </c>
      <c r="F29" s="31">
        <v>0</v>
      </c>
      <c r="G29" s="31">
        <v>1</v>
      </c>
      <c r="H29" s="68">
        <v>1</v>
      </c>
      <c r="I29" s="23"/>
      <c r="J29" s="23"/>
      <c r="K29" s="23"/>
      <c r="L29" s="30" t="s">
        <v>120</v>
      </c>
      <c r="M29" s="31" t="s">
        <v>66</v>
      </c>
      <c r="N29" s="18">
        <v>0</v>
      </c>
      <c r="O29" s="19">
        <f>+(N29*100%)/$G$29</f>
        <v>0</v>
      </c>
      <c r="P29" s="26">
        <f t="shared" ref="P29" si="23">+O29</f>
        <v>0</v>
      </c>
      <c r="Q29" s="30"/>
      <c r="R29" s="31"/>
      <c r="S29" s="18">
        <v>0</v>
      </c>
      <c r="T29" s="19">
        <f>+(S29*100%)/$G$29</f>
        <v>0</v>
      </c>
      <c r="U29" s="26">
        <f t="shared" ref="U29:U34" si="24">+T29</f>
        <v>0</v>
      </c>
      <c r="V29" s="30"/>
      <c r="W29" s="31"/>
      <c r="X29" s="18">
        <v>0</v>
      </c>
      <c r="Y29" s="19">
        <f>+(X29*100%)/$G$29</f>
        <v>0</v>
      </c>
      <c r="Z29" s="26">
        <f t="shared" ref="Z29:Z34" si="25">+Y29</f>
        <v>0</v>
      </c>
      <c r="AA29" s="30"/>
      <c r="AB29" s="31"/>
      <c r="AC29" s="18">
        <v>0</v>
      </c>
      <c r="AD29" s="19">
        <f>+(AC29*100%)/$G$29</f>
        <v>0</v>
      </c>
      <c r="AE29" s="26">
        <f t="shared" ref="AE29:AE34" si="26">+AD29</f>
        <v>0</v>
      </c>
      <c r="AF29" s="30"/>
      <c r="AG29" s="31"/>
      <c r="AH29" s="26">
        <f t="shared" si="0"/>
        <v>0</v>
      </c>
      <c r="AI29" s="21"/>
    </row>
    <row r="30" spans="1:35" ht="26" x14ac:dyDescent="0.35">
      <c r="A30" s="60"/>
      <c r="B30" s="60"/>
      <c r="C30" s="65"/>
      <c r="D30" s="29" t="s">
        <v>67</v>
      </c>
      <c r="E30" s="30" t="s">
        <v>68</v>
      </c>
      <c r="F30" s="31">
        <v>0</v>
      </c>
      <c r="G30" s="31">
        <v>1</v>
      </c>
      <c r="H30" s="68">
        <v>1</v>
      </c>
      <c r="I30" s="23"/>
      <c r="J30" s="23"/>
      <c r="K30" s="23"/>
      <c r="L30" s="30" t="s">
        <v>69</v>
      </c>
      <c r="M30" s="31" t="s">
        <v>66</v>
      </c>
      <c r="N30" s="18">
        <v>0</v>
      </c>
      <c r="O30" s="19">
        <f>+(N30*100%)/$G$30</f>
        <v>0</v>
      </c>
      <c r="P30" s="26">
        <f t="shared" ref="P30:P34" si="27">+O30</f>
        <v>0</v>
      </c>
      <c r="Q30" s="30"/>
      <c r="R30" s="31"/>
      <c r="S30" s="18">
        <v>0</v>
      </c>
      <c r="T30" s="19">
        <f>+(S30*100%)/$G$30</f>
        <v>0</v>
      </c>
      <c r="U30" s="26">
        <f t="shared" si="24"/>
        <v>0</v>
      </c>
      <c r="V30" s="30"/>
      <c r="W30" s="31"/>
      <c r="X30" s="18">
        <v>0</v>
      </c>
      <c r="Y30" s="19">
        <f>+(X30*100%)/$G$30</f>
        <v>0</v>
      </c>
      <c r="Z30" s="26">
        <f t="shared" si="25"/>
        <v>0</v>
      </c>
      <c r="AA30" s="30"/>
      <c r="AB30" s="31"/>
      <c r="AC30" s="18">
        <v>0</v>
      </c>
      <c r="AD30" s="19">
        <f>+(AC30*100%)/$G$30</f>
        <v>0</v>
      </c>
      <c r="AE30" s="26">
        <f t="shared" si="26"/>
        <v>0</v>
      </c>
      <c r="AF30" s="30"/>
      <c r="AG30" s="31"/>
      <c r="AH30" s="26">
        <f t="shared" si="0"/>
        <v>0</v>
      </c>
      <c r="AI30" s="21"/>
    </row>
    <row r="31" spans="1:35" ht="39" x14ac:dyDescent="0.35">
      <c r="A31" s="30"/>
      <c r="B31" s="30"/>
      <c r="C31" s="65"/>
      <c r="D31" s="29" t="s">
        <v>70</v>
      </c>
      <c r="E31" s="30" t="s">
        <v>353</v>
      </c>
      <c r="F31" s="31">
        <v>0</v>
      </c>
      <c r="G31" s="31">
        <v>2</v>
      </c>
      <c r="H31" s="32"/>
      <c r="I31" s="24">
        <v>0.5</v>
      </c>
      <c r="J31" s="24"/>
      <c r="K31" s="24">
        <v>0.5</v>
      </c>
      <c r="L31" s="30" t="s">
        <v>71</v>
      </c>
      <c r="M31" s="31" t="s">
        <v>66</v>
      </c>
      <c r="N31" s="18">
        <v>0</v>
      </c>
      <c r="O31" s="19">
        <f>+(N31*100%)/$G$31</f>
        <v>0</v>
      </c>
      <c r="P31" s="26">
        <f t="shared" si="27"/>
        <v>0</v>
      </c>
      <c r="Q31" s="30"/>
      <c r="R31" s="31"/>
      <c r="S31" s="18">
        <v>0</v>
      </c>
      <c r="T31" s="19">
        <f>+(S31*100%)/$G$31</f>
        <v>0</v>
      </c>
      <c r="U31" s="26">
        <f t="shared" si="24"/>
        <v>0</v>
      </c>
      <c r="V31" s="30"/>
      <c r="W31" s="31"/>
      <c r="X31" s="18">
        <v>0</v>
      </c>
      <c r="Y31" s="19">
        <f>+(X31*100%)/$G$31</f>
        <v>0</v>
      </c>
      <c r="Z31" s="26">
        <f t="shared" si="25"/>
        <v>0</v>
      </c>
      <c r="AA31" s="30"/>
      <c r="AB31" s="31"/>
      <c r="AC31" s="18">
        <v>0</v>
      </c>
      <c r="AD31" s="19">
        <f>+(AC31*100%)/$G$31</f>
        <v>0</v>
      </c>
      <c r="AE31" s="26">
        <f t="shared" si="26"/>
        <v>0</v>
      </c>
      <c r="AF31" s="30"/>
      <c r="AG31" s="31"/>
      <c r="AH31" s="26">
        <f t="shared" si="0"/>
        <v>0</v>
      </c>
      <c r="AI31" s="21"/>
    </row>
    <row r="32" spans="1:35" ht="26" x14ac:dyDescent="0.35">
      <c r="A32" s="30"/>
      <c r="B32" s="30"/>
      <c r="C32" s="65"/>
      <c r="D32" s="29" t="s">
        <v>72</v>
      </c>
      <c r="E32" s="30" t="s">
        <v>73</v>
      </c>
      <c r="F32" s="31">
        <v>0</v>
      </c>
      <c r="G32" s="31">
        <v>12</v>
      </c>
      <c r="H32" s="24">
        <v>0.25</v>
      </c>
      <c r="I32" s="24">
        <v>0.25</v>
      </c>
      <c r="J32" s="24">
        <v>0.25</v>
      </c>
      <c r="K32" s="24">
        <v>0.25</v>
      </c>
      <c r="L32" s="30" t="s">
        <v>71</v>
      </c>
      <c r="M32" s="31" t="s">
        <v>66</v>
      </c>
      <c r="N32" s="18">
        <v>0</v>
      </c>
      <c r="O32" s="19">
        <f>+(N32*100%)/$G$32</f>
        <v>0</v>
      </c>
      <c r="P32" s="26">
        <f t="shared" si="27"/>
        <v>0</v>
      </c>
      <c r="Q32" s="30"/>
      <c r="R32" s="31"/>
      <c r="S32" s="18">
        <v>0</v>
      </c>
      <c r="T32" s="19">
        <f>+(S32*100%)/$G$32</f>
        <v>0</v>
      </c>
      <c r="U32" s="26">
        <f t="shared" si="24"/>
        <v>0</v>
      </c>
      <c r="V32" s="30"/>
      <c r="W32" s="31"/>
      <c r="X32" s="18">
        <v>0</v>
      </c>
      <c r="Y32" s="19">
        <f>+(X32*100%)/$G$32</f>
        <v>0</v>
      </c>
      <c r="Z32" s="26">
        <f t="shared" si="25"/>
        <v>0</v>
      </c>
      <c r="AA32" s="30"/>
      <c r="AB32" s="31"/>
      <c r="AC32" s="18">
        <v>0</v>
      </c>
      <c r="AD32" s="19">
        <f>+(AC32*100%)/$G$32</f>
        <v>0</v>
      </c>
      <c r="AE32" s="26">
        <f t="shared" si="26"/>
        <v>0</v>
      </c>
      <c r="AF32" s="30"/>
      <c r="AG32" s="31"/>
      <c r="AH32" s="26">
        <f t="shared" si="0"/>
        <v>0</v>
      </c>
      <c r="AI32" s="21"/>
    </row>
    <row r="33" spans="1:35" ht="65" x14ac:dyDescent="0.35">
      <c r="A33" s="30"/>
      <c r="B33" s="30"/>
      <c r="C33" s="65"/>
      <c r="D33" s="65" t="s">
        <v>74</v>
      </c>
      <c r="E33" s="30" t="s">
        <v>75</v>
      </c>
      <c r="F33" s="31">
        <v>0</v>
      </c>
      <c r="G33" s="31">
        <v>52</v>
      </c>
      <c r="H33" s="24">
        <v>0.25</v>
      </c>
      <c r="I33" s="24">
        <v>0.25</v>
      </c>
      <c r="J33" s="24">
        <v>0.25</v>
      </c>
      <c r="K33" s="24">
        <v>0.25</v>
      </c>
      <c r="L33" s="30" t="s">
        <v>76</v>
      </c>
      <c r="M33" s="31" t="s">
        <v>66</v>
      </c>
      <c r="N33" s="18">
        <v>0</v>
      </c>
      <c r="O33" s="19">
        <f>+(N33*100%)/$G$33</f>
        <v>0</v>
      </c>
      <c r="P33" s="26">
        <f t="shared" si="27"/>
        <v>0</v>
      </c>
      <c r="Q33" s="30"/>
      <c r="R33" s="31"/>
      <c r="S33" s="18">
        <v>0</v>
      </c>
      <c r="T33" s="19">
        <f>+(S33*100%)/$G$33</f>
        <v>0</v>
      </c>
      <c r="U33" s="26">
        <f t="shared" si="24"/>
        <v>0</v>
      </c>
      <c r="V33" s="30"/>
      <c r="W33" s="31"/>
      <c r="X33" s="18">
        <v>0</v>
      </c>
      <c r="Y33" s="19">
        <f>+(X33*100%)/$G$33</f>
        <v>0</v>
      </c>
      <c r="Z33" s="26">
        <f t="shared" si="25"/>
        <v>0</v>
      </c>
      <c r="AA33" s="30"/>
      <c r="AB33" s="31"/>
      <c r="AC33" s="18">
        <v>0</v>
      </c>
      <c r="AD33" s="19">
        <f>+(AC33*100%)/$G$33</f>
        <v>0</v>
      </c>
      <c r="AE33" s="26">
        <f t="shared" si="26"/>
        <v>0</v>
      </c>
      <c r="AF33" s="30"/>
      <c r="AG33" s="31"/>
      <c r="AH33" s="26">
        <f t="shared" si="0"/>
        <v>0</v>
      </c>
      <c r="AI33" s="21"/>
    </row>
    <row r="34" spans="1:35" ht="39" x14ac:dyDescent="0.35">
      <c r="A34" s="60"/>
      <c r="B34" s="60"/>
      <c r="C34" s="65"/>
      <c r="D34" s="65" t="s">
        <v>354</v>
      </c>
      <c r="E34" s="30" t="s">
        <v>27</v>
      </c>
      <c r="F34" s="31">
        <v>1</v>
      </c>
      <c r="G34" s="31">
        <v>5</v>
      </c>
      <c r="H34" s="24">
        <v>0.25</v>
      </c>
      <c r="I34" s="24">
        <v>0.25</v>
      </c>
      <c r="J34" s="24">
        <v>0.25</v>
      </c>
      <c r="K34" s="24">
        <v>0.25</v>
      </c>
      <c r="L34" s="30" t="s">
        <v>355</v>
      </c>
      <c r="M34" s="31" t="s">
        <v>66</v>
      </c>
      <c r="N34" s="18">
        <v>0</v>
      </c>
      <c r="O34" s="19">
        <f>+(N34*100%)/$G$34</f>
        <v>0</v>
      </c>
      <c r="P34" s="26">
        <f t="shared" si="27"/>
        <v>0</v>
      </c>
      <c r="Q34" s="30"/>
      <c r="R34" s="31"/>
      <c r="S34" s="18">
        <v>0</v>
      </c>
      <c r="T34" s="19">
        <f>+(S34*100%)/$G$34</f>
        <v>0</v>
      </c>
      <c r="U34" s="26">
        <f t="shared" si="24"/>
        <v>0</v>
      </c>
      <c r="V34" s="30"/>
      <c r="W34" s="31"/>
      <c r="X34" s="18">
        <v>0</v>
      </c>
      <c r="Y34" s="19">
        <f>+(X34*100%)/$G$34</f>
        <v>0</v>
      </c>
      <c r="Z34" s="26">
        <f t="shared" si="25"/>
        <v>0</v>
      </c>
      <c r="AA34" s="30"/>
      <c r="AB34" s="31"/>
      <c r="AC34" s="18">
        <v>0</v>
      </c>
      <c r="AD34" s="19">
        <f>+(AC34*100%)/$G$34</f>
        <v>0</v>
      </c>
      <c r="AE34" s="26">
        <f t="shared" si="26"/>
        <v>0</v>
      </c>
      <c r="AF34" s="30"/>
      <c r="AG34" s="31"/>
      <c r="AH34" s="26">
        <f t="shared" si="0"/>
        <v>0</v>
      </c>
      <c r="AI34" s="21"/>
    </row>
    <row r="35" spans="1:35" ht="26" x14ac:dyDescent="0.35">
      <c r="A35" s="12"/>
      <c r="B35" s="12"/>
      <c r="C35" s="13" t="s">
        <v>77</v>
      </c>
      <c r="D35" s="13"/>
      <c r="E35" s="14" t="s">
        <v>78</v>
      </c>
      <c r="F35" s="16">
        <f>SUM(F36:F39)</f>
        <v>0</v>
      </c>
      <c r="G35" s="16">
        <f>SUM(G36:G39)</f>
        <v>52</v>
      </c>
      <c r="H35" s="17">
        <v>0.25</v>
      </c>
      <c r="I35" s="17">
        <v>0.25</v>
      </c>
      <c r="J35" s="17">
        <v>0.25</v>
      </c>
      <c r="K35" s="17">
        <v>0.25</v>
      </c>
      <c r="L35" s="14" t="s">
        <v>79</v>
      </c>
      <c r="M35" s="14" t="s">
        <v>80</v>
      </c>
      <c r="N35" s="85">
        <f>SUM(N36:N40)</f>
        <v>0</v>
      </c>
      <c r="O35" s="86">
        <f>SUM(O36:O40)/4</f>
        <v>0</v>
      </c>
      <c r="P35" s="86">
        <f>SUM(P36:P40)/4</f>
        <v>0</v>
      </c>
      <c r="Q35" s="14"/>
      <c r="R35" s="14"/>
      <c r="S35" s="85">
        <f>SUM(S36:S40)</f>
        <v>0</v>
      </c>
      <c r="T35" s="86">
        <f>SUM(T36:T40)/4</f>
        <v>0</v>
      </c>
      <c r="U35" s="86">
        <f>SUM(U36:U40)/4</f>
        <v>0</v>
      </c>
      <c r="V35" s="14"/>
      <c r="W35" s="14"/>
      <c r="X35" s="85">
        <f>SUM(X36:X40)</f>
        <v>0</v>
      </c>
      <c r="Y35" s="86">
        <f>SUM(Y36:Y40)/4</f>
        <v>0</v>
      </c>
      <c r="Z35" s="86">
        <f>SUM(Z36:Z40)/4</f>
        <v>0</v>
      </c>
      <c r="AA35" s="14"/>
      <c r="AB35" s="14"/>
      <c r="AC35" s="85">
        <f>SUM(AC36:AC40)</f>
        <v>0</v>
      </c>
      <c r="AD35" s="86">
        <f>SUM(AD36:AD40)/4</f>
        <v>0</v>
      </c>
      <c r="AE35" s="86">
        <f>SUM(AE36:AE40)/4</f>
        <v>0</v>
      </c>
      <c r="AF35" s="14"/>
      <c r="AG35" s="14"/>
      <c r="AH35" s="86">
        <f t="shared" si="0"/>
        <v>0</v>
      </c>
      <c r="AI35" s="21"/>
    </row>
    <row r="36" spans="1:35" ht="39" x14ac:dyDescent="0.35">
      <c r="A36" s="30"/>
      <c r="B36" s="30"/>
      <c r="C36" s="30"/>
      <c r="D36" s="29" t="s">
        <v>356</v>
      </c>
      <c r="E36" s="30" t="s">
        <v>81</v>
      </c>
      <c r="F36" s="31">
        <v>0</v>
      </c>
      <c r="G36" s="31">
        <v>1</v>
      </c>
      <c r="H36" s="24">
        <v>1</v>
      </c>
      <c r="I36" s="24"/>
      <c r="J36" s="24"/>
      <c r="K36" s="24"/>
      <c r="L36" s="30" t="s">
        <v>82</v>
      </c>
      <c r="M36" s="30" t="s">
        <v>80</v>
      </c>
      <c r="N36" s="18">
        <v>0</v>
      </c>
      <c r="O36" s="19">
        <f>+(N36*100%)/$G$36</f>
        <v>0</v>
      </c>
      <c r="P36" s="26">
        <f t="shared" ref="P36:P38" si="28">+O36</f>
        <v>0</v>
      </c>
      <c r="Q36" s="30"/>
      <c r="R36" s="30"/>
      <c r="S36" s="18">
        <v>0</v>
      </c>
      <c r="T36" s="19">
        <f>+(S36*100%)/$G$36</f>
        <v>0</v>
      </c>
      <c r="U36" s="26">
        <f t="shared" ref="U36:U39" si="29">+T36</f>
        <v>0</v>
      </c>
      <c r="V36" s="30"/>
      <c r="W36" s="30"/>
      <c r="X36" s="18">
        <v>0</v>
      </c>
      <c r="Y36" s="19">
        <f>+(X36*100%)/$G$36</f>
        <v>0</v>
      </c>
      <c r="Z36" s="26">
        <f t="shared" ref="Z36:Z39" si="30">+Y36</f>
        <v>0</v>
      </c>
      <c r="AA36" s="30"/>
      <c r="AB36" s="30"/>
      <c r="AC36" s="18">
        <v>0</v>
      </c>
      <c r="AD36" s="19">
        <f>+(AC36*100%)/$G$36</f>
        <v>0</v>
      </c>
      <c r="AE36" s="26">
        <f t="shared" ref="AE36:AE39" si="31">+AD36</f>
        <v>0</v>
      </c>
      <c r="AF36" s="30"/>
      <c r="AG36" s="30"/>
      <c r="AH36" s="26">
        <f t="shared" si="0"/>
        <v>0</v>
      </c>
      <c r="AI36" s="21"/>
    </row>
    <row r="37" spans="1:35" ht="26" x14ac:dyDescent="0.35">
      <c r="A37" s="30"/>
      <c r="B37" s="30"/>
      <c r="C37" s="30"/>
      <c r="D37" s="29" t="s">
        <v>83</v>
      </c>
      <c r="E37" s="30" t="s">
        <v>84</v>
      </c>
      <c r="F37" s="31">
        <v>0</v>
      </c>
      <c r="G37" s="31">
        <v>40</v>
      </c>
      <c r="H37" s="24">
        <v>0.25</v>
      </c>
      <c r="I37" s="24">
        <v>0.25</v>
      </c>
      <c r="J37" s="24">
        <v>0.25</v>
      </c>
      <c r="K37" s="24">
        <v>0.25</v>
      </c>
      <c r="L37" s="30" t="s">
        <v>85</v>
      </c>
      <c r="M37" s="30" t="s">
        <v>80</v>
      </c>
      <c r="N37" s="18">
        <v>0</v>
      </c>
      <c r="O37" s="19">
        <f>+(N37*100%)/$G$37</f>
        <v>0</v>
      </c>
      <c r="P37" s="26">
        <f t="shared" si="28"/>
        <v>0</v>
      </c>
      <c r="Q37" s="30"/>
      <c r="R37" s="30"/>
      <c r="S37" s="18">
        <v>0</v>
      </c>
      <c r="T37" s="19">
        <f>+(S37*100%)/$G$37</f>
        <v>0</v>
      </c>
      <c r="U37" s="26">
        <f t="shared" si="29"/>
        <v>0</v>
      </c>
      <c r="V37" s="30"/>
      <c r="W37" s="30"/>
      <c r="X37" s="18">
        <v>0</v>
      </c>
      <c r="Y37" s="19">
        <f>+(X37*100%)/$G$37</f>
        <v>0</v>
      </c>
      <c r="Z37" s="26">
        <f t="shared" si="30"/>
        <v>0</v>
      </c>
      <c r="AA37" s="30"/>
      <c r="AB37" s="30"/>
      <c r="AC37" s="18">
        <v>0</v>
      </c>
      <c r="AD37" s="19">
        <f>+(AC37*100%)/$G$37</f>
        <v>0</v>
      </c>
      <c r="AE37" s="26">
        <f t="shared" si="31"/>
        <v>0</v>
      </c>
      <c r="AF37" s="30"/>
      <c r="AG37" s="30"/>
      <c r="AH37" s="26">
        <f t="shared" si="0"/>
        <v>0</v>
      </c>
      <c r="AI37" s="21"/>
    </row>
    <row r="38" spans="1:35" ht="26" x14ac:dyDescent="0.35">
      <c r="A38" s="30"/>
      <c r="B38" s="30"/>
      <c r="C38" s="30"/>
      <c r="D38" s="29" t="s">
        <v>86</v>
      </c>
      <c r="E38" s="30" t="s">
        <v>87</v>
      </c>
      <c r="F38" s="31">
        <v>0</v>
      </c>
      <c r="G38" s="31">
        <v>10</v>
      </c>
      <c r="H38" s="24">
        <v>0.25</v>
      </c>
      <c r="I38" s="24">
        <v>0.25</v>
      </c>
      <c r="J38" s="24">
        <v>0.25</v>
      </c>
      <c r="K38" s="24">
        <v>0.25</v>
      </c>
      <c r="L38" s="30" t="s">
        <v>88</v>
      </c>
      <c r="M38" s="30" t="s">
        <v>80</v>
      </c>
      <c r="N38" s="18">
        <v>0</v>
      </c>
      <c r="O38" s="19">
        <f>+(N38*100%)/$G$38</f>
        <v>0</v>
      </c>
      <c r="P38" s="26">
        <f t="shared" si="28"/>
        <v>0</v>
      </c>
      <c r="Q38" s="30"/>
      <c r="R38" s="30"/>
      <c r="S38" s="18">
        <v>0</v>
      </c>
      <c r="T38" s="19">
        <f>+(S38*100%)/$G$38</f>
        <v>0</v>
      </c>
      <c r="U38" s="26">
        <f t="shared" si="29"/>
        <v>0</v>
      </c>
      <c r="V38" s="30"/>
      <c r="W38" s="30"/>
      <c r="X38" s="18">
        <v>0</v>
      </c>
      <c r="Y38" s="19">
        <f>+(X38*100%)/$G$38</f>
        <v>0</v>
      </c>
      <c r="Z38" s="26">
        <f t="shared" si="30"/>
        <v>0</v>
      </c>
      <c r="AA38" s="30"/>
      <c r="AB38" s="30"/>
      <c r="AC38" s="18">
        <v>0</v>
      </c>
      <c r="AD38" s="19">
        <f>+(AC38*100%)/$G$38</f>
        <v>0</v>
      </c>
      <c r="AE38" s="26">
        <f t="shared" si="31"/>
        <v>0</v>
      </c>
      <c r="AF38" s="30"/>
      <c r="AG38" s="30"/>
      <c r="AH38" s="26">
        <f t="shared" si="0"/>
        <v>0</v>
      </c>
      <c r="AI38" s="21"/>
    </row>
    <row r="39" spans="1:35" ht="26" x14ac:dyDescent="0.35">
      <c r="A39" s="60"/>
      <c r="B39" s="60"/>
      <c r="C39" s="30"/>
      <c r="D39" s="29" t="s">
        <v>89</v>
      </c>
      <c r="E39" s="30" t="s">
        <v>90</v>
      </c>
      <c r="F39" s="31">
        <v>0</v>
      </c>
      <c r="G39" s="31">
        <v>1</v>
      </c>
      <c r="H39" s="23"/>
      <c r="I39" s="23"/>
      <c r="J39" s="23">
        <v>1</v>
      </c>
      <c r="K39" s="23"/>
      <c r="L39" s="30" t="s">
        <v>91</v>
      </c>
      <c r="M39" s="30" t="s">
        <v>80</v>
      </c>
      <c r="N39" s="18">
        <v>0</v>
      </c>
      <c r="O39" s="19">
        <f>+(N39*100%)/$G$39</f>
        <v>0</v>
      </c>
      <c r="P39" s="26">
        <f t="shared" ref="P39" si="32">+O39</f>
        <v>0</v>
      </c>
      <c r="Q39" s="30"/>
      <c r="R39" s="30"/>
      <c r="S39" s="18">
        <v>0</v>
      </c>
      <c r="T39" s="19">
        <f>+(S39*100%)/$G$39</f>
        <v>0</v>
      </c>
      <c r="U39" s="26">
        <f t="shared" si="29"/>
        <v>0</v>
      </c>
      <c r="V39" s="30"/>
      <c r="W39" s="30"/>
      <c r="X39" s="18">
        <v>0</v>
      </c>
      <c r="Y39" s="19">
        <f>+(X39*100%)/$G$39</f>
        <v>0</v>
      </c>
      <c r="Z39" s="26">
        <f t="shared" si="30"/>
        <v>0</v>
      </c>
      <c r="AA39" s="30"/>
      <c r="AB39" s="30"/>
      <c r="AC39" s="18">
        <v>0</v>
      </c>
      <c r="AD39" s="19">
        <f>+(AC39*100%)/$G$39</f>
        <v>0</v>
      </c>
      <c r="AE39" s="26">
        <f t="shared" si="31"/>
        <v>0</v>
      </c>
      <c r="AF39" s="30"/>
      <c r="AG39" s="30"/>
      <c r="AH39" s="26">
        <f t="shared" si="0"/>
        <v>0</v>
      </c>
      <c r="AI39" s="21"/>
    </row>
    <row r="40" spans="1:35" ht="26" x14ac:dyDescent="0.35">
      <c r="A40" s="12"/>
      <c r="B40" s="12"/>
      <c r="C40" s="13" t="s">
        <v>92</v>
      </c>
      <c r="D40" s="13"/>
      <c r="E40" s="14" t="s">
        <v>64</v>
      </c>
      <c r="F40" s="16">
        <f>SUM(F41:F46)</f>
        <v>50</v>
      </c>
      <c r="G40" s="16">
        <f>SUM(G41:G46)</f>
        <v>57</v>
      </c>
      <c r="H40" s="17">
        <v>0.25</v>
      </c>
      <c r="I40" s="17">
        <v>0.25</v>
      </c>
      <c r="J40" s="17">
        <v>0.25</v>
      </c>
      <c r="K40" s="17">
        <v>0.25</v>
      </c>
      <c r="L40" s="14" t="s">
        <v>93</v>
      </c>
      <c r="M40" s="14" t="s">
        <v>94</v>
      </c>
      <c r="N40" s="85">
        <f>SUM(N41:N45)</f>
        <v>0</v>
      </c>
      <c r="O40" s="86">
        <f>SUM(O41:O45)/6</f>
        <v>0</v>
      </c>
      <c r="P40" s="86">
        <f>SUM(P41:P45)/6</f>
        <v>0</v>
      </c>
      <c r="Q40" s="14"/>
      <c r="R40" s="14"/>
      <c r="S40" s="85">
        <f>SUM(S41:S45)</f>
        <v>0</v>
      </c>
      <c r="T40" s="86">
        <f>SUM(T41:T45)/6</f>
        <v>0</v>
      </c>
      <c r="U40" s="86">
        <f>SUM(U41:U45)/6</f>
        <v>0</v>
      </c>
      <c r="V40" s="14"/>
      <c r="W40" s="14"/>
      <c r="X40" s="85">
        <f>SUM(X41:X45)</f>
        <v>0</v>
      </c>
      <c r="Y40" s="86">
        <f>SUM(Y41:Y45)/6</f>
        <v>0</v>
      </c>
      <c r="Z40" s="86">
        <f>SUM(Z41:Z45)/6</f>
        <v>0</v>
      </c>
      <c r="AA40" s="14"/>
      <c r="AB40" s="14"/>
      <c r="AC40" s="85">
        <f>SUM(AC41:AC45)</f>
        <v>0</v>
      </c>
      <c r="AD40" s="86">
        <f>SUM(AD41:AD45)/6</f>
        <v>0</v>
      </c>
      <c r="AE40" s="86">
        <f>SUM(AE41:AE45)/6</f>
        <v>0</v>
      </c>
      <c r="AF40" s="14"/>
      <c r="AG40" s="14"/>
      <c r="AH40" s="86">
        <f t="shared" si="0"/>
        <v>0</v>
      </c>
      <c r="AI40" s="21"/>
    </row>
    <row r="41" spans="1:35" ht="39" x14ac:dyDescent="0.35">
      <c r="A41" s="30"/>
      <c r="B41" s="30"/>
      <c r="C41" s="30"/>
      <c r="D41" s="65" t="s">
        <v>357</v>
      </c>
      <c r="E41" s="30" t="s">
        <v>358</v>
      </c>
      <c r="F41" s="31">
        <v>0</v>
      </c>
      <c r="G41" s="31">
        <v>4</v>
      </c>
      <c r="H41" s="24">
        <v>0.25</v>
      </c>
      <c r="I41" s="24">
        <v>0.25</v>
      </c>
      <c r="J41" s="24">
        <v>0.25</v>
      </c>
      <c r="K41" s="24">
        <v>0.25</v>
      </c>
      <c r="L41" s="30" t="s">
        <v>359</v>
      </c>
      <c r="M41" s="31" t="s">
        <v>94</v>
      </c>
      <c r="N41" s="18">
        <v>0</v>
      </c>
      <c r="O41" s="19">
        <f>+(N41*100%)/$G$41</f>
        <v>0</v>
      </c>
      <c r="P41" s="26">
        <f t="shared" ref="P41:P44" si="33">+O41</f>
        <v>0</v>
      </c>
      <c r="Q41" s="30"/>
      <c r="R41" s="31"/>
      <c r="S41" s="18">
        <v>0</v>
      </c>
      <c r="T41" s="19">
        <f>+(S41*100%)/$G$41</f>
        <v>0</v>
      </c>
      <c r="U41" s="26">
        <f t="shared" ref="U41:U46" si="34">+T41</f>
        <v>0</v>
      </c>
      <c r="V41" s="30"/>
      <c r="W41" s="31"/>
      <c r="X41" s="18">
        <v>0</v>
      </c>
      <c r="Y41" s="19">
        <f>+(X41*100%)/$G$41</f>
        <v>0</v>
      </c>
      <c r="Z41" s="26">
        <f t="shared" ref="Z41:Z46" si="35">+Y41</f>
        <v>0</v>
      </c>
      <c r="AA41" s="30"/>
      <c r="AB41" s="31"/>
      <c r="AC41" s="18">
        <v>0</v>
      </c>
      <c r="AD41" s="19">
        <f>+(AC41*100%)/$G$41</f>
        <v>0</v>
      </c>
      <c r="AE41" s="26">
        <f t="shared" ref="AE41:AE46" si="36">+AD41</f>
        <v>0</v>
      </c>
      <c r="AF41" s="30"/>
      <c r="AG41" s="31"/>
      <c r="AH41" s="26">
        <f t="shared" si="0"/>
        <v>0</v>
      </c>
      <c r="AI41" s="21"/>
    </row>
    <row r="42" spans="1:35" ht="39" x14ac:dyDescent="0.35">
      <c r="A42" s="30"/>
      <c r="B42" s="30"/>
      <c r="C42" s="30"/>
      <c r="D42" s="65" t="s">
        <v>95</v>
      </c>
      <c r="E42" s="30" t="s">
        <v>360</v>
      </c>
      <c r="F42" s="31">
        <v>4</v>
      </c>
      <c r="G42" s="31">
        <v>4</v>
      </c>
      <c r="H42" s="24">
        <v>0.25</v>
      </c>
      <c r="I42" s="24">
        <v>0.25</v>
      </c>
      <c r="J42" s="24">
        <v>0.25</v>
      </c>
      <c r="K42" s="24">
        <v>0.25</v>
      </c>
      <c r="L42" s="30" t="s">
        <v>97</v>
      </c>
      <c r="M42" s="31" t="s">
        <v>94</v>
      </c>
      <c r="N42" s="18">
        <v>0</v>
      </c>
      <c r="O42" s="19">
        <f>+(N42*100%)/$G$42</f>
        <v>0</v>
      </c>
      <c r="P42" s="26">
        <f t="shared" si="33"/>
        <v>0</v>
      </c>
      <c r="Q42" s="30"/>
      <c r="R42" s="31"/>
      <c r="S42" s="18">
        <v>0</v>
      </c>
      <c r="T42" s="19">
        <f>+(S42*100%)/$G$42</f>
        <v>0</v>
      </c>
      <c r="U42" s="26">
        <f t="shared" si="34"/>
        <v>0</v>
      </c>
      <c r="V42" s="30"/>
      <c r="W42" s="31"/>
      <c r="X42" s="18">
        <v>0</v>
      </c>
      <c r="Y42" s="19">
        <f>+(X42*100%)/$G$42</f>
        <v>0</v>
      </c>
      <c r="Z42" s="26">
        <f t="shared" si="35"/>
        <v>0</v>
      </c>
      <c r="AA42" s="30"/>
      <c r="AB42" s="31"/>
      <c r="AC42" s="18">
        <v>0</v>
      </c>
      <c r="AD42" s="19">
        <f>+(AC42*100%)/$G$42</f>
        <v>0</v>
      </c>
      <c r="AE42" s="26">
        <f t="shared" si="36"/>
        <v>0</v>
      </c>
      <c r="AF42" s="30"/>
      <c r="AG42" s="31"/>
      <c r="AH42" s="26">
        <f t="shared" si="0"/>
        <v>0</v>
      </c>
      <c r="AI42" s="21"/>
    </row>
    <row r="43" spans="1:35" ht="26" x14ac:dyDescent="0.35">
      <c r="A43" s="30"/>
      <c r="B43" s="30"/>
      <c r="C43" s="30"/>
      <c r="D43" s="65" t="s">
        <v>361</v>
      </c>
      <c r="E43" s="30" t="s">
        <v>98</v>
      </c>
      <c r="F43" s="31">
        <v>1</v>
      </c>
      <c r="G43" s="31">
        <v>1</v>
      </c>
      <c r="H43" s="24">
        <v>0.5</v>
      </c>
      <c r="I43" s="24">
        <v>0.5</v>
      </c>
      <c r="J43" s="24"/>
      <c r="K43" s="24"/>
      <c r="L43" s="30" t="s">
        <v>99</v>
      </c>
      <c r="M43" s="31" t="s">
        <v>94</v>
      </c>
      <c r="N43" s="18">
        <v>0</v>
      </c>
      <c r="O43" s="19">
        <f>+(N43*100%)/$G$43</f>
        <v>0</v>
      </c>
      <c r="P43" s="26">
        <f t="shared" si="33"/>
        <v>0</v>
      </c>
      <c r="Q43" s="30"/>
      <c r="R43" s="31"/>
      <c r="S43" s="18">
        <v>0</v>
      </c>
      <c r="T43" s="19">
        <f>+(S43*100%)/$G$43</f>
        <v>0</v>
      </c>
      <c r="U43" s="26">
        <f t="shared" si="34"/>
        <v>0</v>
      </c>
      <c r="V43" s="30"/>
      <c r="W43" s="31"/>
      <c r="X43" s="18">
        <v>0</v>
      </c>
      <c r="Y43" s="19">
        <f>+(X43*100%)/$G$43</f>
        <v>0</v>
      </c>
      <c r="Z43" s="26">
        <f t="shared" si="35"/>
        <v>0</v>
      </c>
      <c r="AA43" s="30"/>
      <c r="AB43" s="31"/>
      <c r="AC43" s="18">
        <v>0</v>
      </c>
      <c r="AD43" s="19">
        <f>+(AC43*100%)/$G$43</f>
        <v>0</v>
      </c>
      <c r="AE43" s="26">
        <f t="shared" si="36"/>
        <v>0</v>
      </c>
      <c r="AF43" s="30"/>
      <c r="AG43" s="31"/>
      <c r="AH43" s="26">
        <f t="shared" si="0"/>
        <v>0</v>
      </c>
      <c r="AI43" s="21"/>
    </row>
    <row r="44" spans="1:35" ht="52" x14ac:dyDescent="0.35">
      <c r="A44" s="30"/>
      <c r="B44" s="30"/>
      <c r="C44" s="30"/>
      <c r="D44" s="65" t="s">
        <v>362</v>
      </c>
      <c r="E44" s="30" t="s">
        <v>100</v>
      </c>
      <c r="F44" s="31">
        <v>12</v>
      </c>
      <c r="G44" s="31">
        <v>12</v>
      </c>
      <c r="H44" s="24">
        <v>0.25</v>
      </c>
      <c r="I44" s="24">
        <v>0.25</v>
      </c>
      <c r="J44" s="24">
        <v>0.25</v>
      </c>
      <c r="K44" s="24">
        <v>0.25</v>
      </c>
      <c r="L44" s="30" t="s">
        <v>101</v>
      </c>
      <c r="M44" s="31" t="s">
        <v>94</v>
      </c>
      <c r="N44" s="18">
        <v>0</v>
      </c>
      <c r="O44" s="19">
        <f>+(N44*100%)/$G$44</f>
        <v>0</v>
      </c>
      <c r="P44" s="26">
        <f t="shared" si="33"/>
        <v>0</v>
      </c>
      <c r="Q44" s="30"/>
      <c r="R44" s="31"/>
      <c r="S44" s="18">
        <v>0</v>
      </c>
      <c r="T44" s="19">
        <f>+(S44*100%)/$G$44</f>
        <v>0</v>
      </c>
      <c r="U44" s="26">
        <f t="shared" si="34"/>
        <v>0</v>
      </c>
      <c r="V44" s="30"/>
      <c r="W44" s="31"/>
      <c r="X44" s="18">
        <v>0</v>
      </c>
      <c r="Y44" s="19">
        <f>+(X44*100%)/$G$44</f>
        <v>0</v>
      </c>
      <c r="Z44" s="26">
        <f t="shared" si="35"/>
        <v>0</v>
      </c>
      <c r="AA44" s="30"/>
      <c r="AB44" s="31"/>
      <c r="AC44" s="18">
        <v>0</v>
      </c>
      <c r="AD44" s="19">
        <f>+(AC44*100%)/$G$44</f>
        <v>0</v>
      </c>
      <c r="AE44" s="26">
        <f t="shared" si="36"/>
        <v>0</v>
      </c>
      <c r="AF44" s="30"/>
      <c r="AG44" s="31"/>
      <c r="AH44" s="26">
        <f t="shared" si="0"/>
        <v>0</v>
      </c>
      <c r="AI44" s="21"/>
    </row>
    <row r="45" spans="1:35" ht="52" x14ac:dyDescent="0.35">
      <c r="A45" s="30"/>
      <c r="B45" s="30"/>
      <c r="C45" s="30"/>
      <c r="D45" s="65" t="s">
        <v>102</v>
      </c>
      <c r="E45" s="30" t="s">
        <v>96</v>
      </c>
      <c r="F45" s="31">
        <v>12</v>
      </c>
      <c r="G45" s="31">
        <v>12</v>
      </c>
      <c r="H45" s="24">
        <v>0.25</v>
      </c>
      <c r="I45" s="24">
        <v>0.25</v>
      </c>
      <c r="J45" s="24">
        <v>0.25</v>
      </c>
      <c r="K45" s="24">
        <v>0.25</v>
      </c>
      <c r="L45" s="30" t="s">
        <v>101</v>
      </c>
      <c r="M45" s="31" t="s">
        <v>94</v>
      </c>
      <c r="N45" s="18">
        <v>0</v>
      </c>
      <c r="O45" s="19">
        <f>+(N45*100%)/$G$45</f>
        <v>0</v>
      </c>
      <c r="P45" s="26">
        <f t="shared" ref="P45:P46" si="37">+O45</f>
        <v>0</v>
      </c>
      <c r="Q45" s="30"/>
      <c r="R45" s="31"/>
      <c r="S45" s="18">
        <v>0</v>
      </c>
      <c r="T45" s="19">
        <f>+(S45*100%)/$G$45</f>
        <v>0</v>
      </c>
      <c r="U45" s="26">
        <f t="shared" si="34"/>
        <v>0</v>
      </c>
      <c r="V45" s="30"/>
      <c r="W45" s="31"/>
      <c r="X45" s="18">
        <v>0</v>
      </c>
      <c r="Y45" s="19">
        <f>+(X45*100%)/$G$45</f>
        <v>0</v>
      </c>
      <c r="Z45" s="26">
        <f t="shared" si="35"/>
        <v>0</v>
      </c>
      <c r="AA45" s="30"/>
      <c r="AB45" s="31"/>
      <c r="AC45" s="18">
        <v>0</v>
      </c>
      <c r="AD45" s="19">
        <f>+(AC45*100%)/$G$45</f>
        <v>0</v>
      </c>
      <c r="AE45" s="26">
        <f t="shared" si="36"/>
        <v>0</v>
      </c>
      <c r="AF45" s="30"/>
      <c r="AG45" s="31"/>
      <c r="AH45" s="26">
        <f t="shared" si="0"/>
        <v>0</v>
      </c>
      <c r="AI45" s="21"/>
    </row>
    <row r="46" spans="1:35" ht="26" x14ac:dyDescent="0.35">
      <c r="A46" s="30"/>
      <c r="B46" s="30"/>
      <c r="C46" s="30"/>
      <c r="D46" s="65" t="s">
        <v>103</v>
      </c>
      <c r="E46" s="30" t="s">
        <v>363</v>
      </c>
      <c r="F46" s="31">
        <v>21</v>
      </c>
      <c r="G46" s="31">
        <v>24</v>
      </c>
      <c r="H46" s="24">
        <v>0.25</v>
      </c>
      <c r="I46" s="24">
        <v>0.25</v>
      </c>
      <c r="J46" s="24">
        <v>0.25</v>
      </c>
      <c r="K46" s="24">
        <v>0.25</v>
      </c>
      <c r="L46" s="30" t="s">
        <v>104</v>
      </c>
      <c r="M46" s="31" t="s">
        <v>94</v>
      </c>
      <c r="N46" s="18">
        <v>0</v>
      </c>
      <c r="O46" s="19">
        <f>+(N46*100%)/$G$46</f>
        <v>0</v>
      </c>
      <c r="P46" s="26">
        <f t="shared" si="37"/>
        <v>0</v>
      </c>
      <c r="Q46" s="30"/>
      <c r="R46" s="31"/>
      <c r="S46" s="18">
        <v>0</v>
      </c>
      <c r="T46" s="19">
        <f>+(S46*100%)/$G$46</f>
        <v>0</v>
      </c>
      <c r="U46" s="26">
        <f t="shared" si="34"/>
        <v>0</v>
      </c>
      <c r="V46" s="30"/>
      <c r="W46" s="31"/>
      <c r="X46" s="18">
        <v>0</v>
      </c>
      <c r="Y46" s="19">
        <f>+(X46*100%)/$G$46</f>
        <v>0</v>
      </c>
      <c r="Z46" s="26">
        <f t="shared" si="35"/>
        <v>0</v>
      </c>
      <c r="AA46" s="30"/>
      <c r="AB46" s="31"/>
      <c r="AC46" s="18">
        <v>0</v>
      </c>
      <c r="AD46" s="19">
        <f>+(AC46*100%)/$G$46</f>
        <v>0</v>
      </c>
      <c r="AE46" s="26">
        <f t="shared" si="36"/>
        <v>0</v>
      </c>
      <c r="AF46" s="30"/>
      <c r="AG46" s="31"/>
      <c r="AH46" s="26">
        <f t="shared" si="0"/>
        <v>0</v>
      </c>
      <c r="AI46" s="21"/>
    </row>
    <row r="47" spans="1:35" ht="52" x14ac:dyDescent="0.35">
      <c r="A47" s="12"/>
      <c r="B47" s="12"/>
      <c r="C47" s="13" t="s">
        <v>105</v>
      </c>
      <c r="D47" s="13"/>
      <c r="E47" s="14" t="s">
        <v>64</v>
      </c>
      <c r="F47" s="16">
        <f>SUM(F48:F51)</f>
        <v>0</v>
      </c>
      <c r="G47" s="16">
        <f>SUM(G48:G51)</f>
        <v>22</v>
      </c>
      <c r="H47" s="17">
        <v>0.25</v>
      </c>
      <c r="I47" s="17">
        <v>0.25</v>
      </c>
      <c r="J47" s="17">
        <v>0.25</v>
      </c>
      <c r="K47" s="17">
        <v>0.25</v>
      </c>
      <c r="L47" s="14" t="s">
        <v>106</v>
      </c>
      <c r="M47" s="14" t="s">
        <v>107</v>
      </c>
      <c r="N47" s="85">
        <f>SUM(N48:N52)</f>
        <v>0</v>
      </c>
      <c r="O47" s="86">
        <f>SUM(O48:O52)/4</f>
        <v>0</v>
      </c>
      <c r="P47" s="86">
        <f>SUM(P48:P52)/4</f>
        <v>0</v>
      </c>
      <c r="Q47" s="14"/>
      <c r="R47" s="14"/>
      <c r="S47" s="85">
        <f>SUM(S48:S52)</f>
        <v>0</v>
      </c>
      <c r="T47" s="86">
        <f>SUM(T48:T52)/4</f>
        <v>0</v>
      </c>
      <c r="U47" s="86">
        <f>SUM(U48:U52)/4</f>
        <v>0</v>
      </c>
      <c r="V47" s="14"/>
      <c r="W47" s="14"/>
      <c r="X47" s="85">
        <f>SUM(X48:X52)</f>
        <v>0</v>
      </c>
      <c r="Y47" s="86">
        <f>SUM(Y48:Y52)/4</f>
        <v>0</v>
      </c>
      <c r="Z47" s="86">
        <f>SUM(Z48:Z52)/4</f>
        <v>0</v>
      </c>
      <c r="AA47" s="14"/>
      <c r="AB47" s="14"/>
      <c r="AC47" s="85">
        <f>SUM(AC48:AC52)</f>
        <v>0</v>
      </c>
      <c r="AD47" s="86">
        <f>SUM(AD48:AD52)/4</f>
        <v>0</v>
      </c>
      <c r="AE47" s="86">
        <f>SUM(AE48:AE52)/4</f>
        <v>0</v>
      </c>
      <c r="AF47" s="14"/>
      <c r="AG47" s="14"/>
      <c r="AH47" s="86">
        <f t="shared" si="0"/>
        <v>0</v>
      </c>
      <c r="AI47" s="21"/>
    </row>
    <row r="48" spans="1:35" ht="26" x14ac:dyDescent="0.35">
      <c r="A48" s="64"/>
      <c r="B48" s="64"/>
      <c r="C48" s="69"/>
      <c r="D48" s="29" t="s">
        <v>118</v>
      </c>
      <c r="E48" s="30" t="s">
        <v>119</v>
      </c>
      <c r="F48" s="31">
        <v>0</v>
      </c>
      <c r="G48" s="31">
        <v>1</v>
      </c>
      <c r="H48" s="24">
        <v>1</v>
      </c>
      <c r="I48" s="24"/>
      <c r="J48" s="24"/>
      <c r="K48" s="24"/>
      <c r="L48" s="30" t="s">
        <v>120</v>
      </c>
      <c r="M48" s="31" t="s">
        <v>107</v>
      </c>
      <c r="N48" s="18">
        <v>0</v>
      </c>
      <c r="O48" s="19">
        <f>+(N48*100%)/$G$48</f>
        <v>0</v>
      </c>
      <c r="P48" s="26">
        <f t="shared" ref="P48:P51" si="38">+O48</f>
        <v>0</v>
      </c>
      <c r="Q48" s="30"/>
      <c r="R48" s="31"/>
      <c r="S48" s="18">
        <v>0</v>
      </c>
      <c r="T48" s="19">
        <f>+(S48*100%)/$G$48</f>
        <v>0</v>
      </c>
      <c r="U48" s="26">
        <f t="shared" ref="U48:U51" si="39">+T48</f>
        <v>0</v>
      </c>
      <c r="V48" s="30"/>
      <c r="W48" s="31"/>
      <c r="X48" s="18">
        <v>0</v>
      </c>
      <c r="Y48" s="19">
        <f>+(X48*100%)/$G$48</f>
        <v>0</v>
      </c>
      <c r="Z48" s="26">
        <f t="shared" ref="Z48:Z51" si="40">+Y48</f>
        <v>0</v>
      </c>
      <c r="AA48" s="30"/>
      <c r="AB48" s="31"/>
      <c r="AC48" s="18">
        <v>0</v>
      </c>
      <c r="AD48" s="19">
        <f>+(AC48*100%)/$G$48</f>
        <v>0</v>
      </c>
      <c r="AE48" s="26">
        <f t="shared" ref="AE48:AE51" si="41">+AD48</f>
        <v>0</v>
      </c>
      <c r="AF48" s="30"/>
      <c r="AG48" s="31"/>
      <c r="AH48" s="26">
        <f t="shared" si="0"/>
        <v>0</v>
      </c>
      <c r="AI48" s="21"/>
    </row>
    <row r="49" spans="1:35" ht="26" x14ac:dyDescent="0.35">
      <c r="A49" s="64"/>
      <c r="B49" s="64"/>
      <c r="C49" s="69"/>
      <c r="D49" s="29" t="s">
        <v>364</v>
      </c>
      <c r="E49" s="30" t="s">
        <v>108</v>
      </c>
      <c r="F49" s="31">
        <v>0</v>
      </c>
      <c r="G49" s="31">
        <v>8</v>
      </c>
      <c r="H49" s="24">
        <v>0.25</v>
      </c>
      <c r="I49" s="24">
        <v>0.25</v>
      </c>
      <c r="J49" s="24">
        <v>0.25</v>
      </c>
      <c r="K49" s="24">
        <v>0.25</v>
      </c>
      <c r="L49" s="30" t="s">
        <v>109</v>
      </c>
      <c r="M49" s="31" t="s">
        <v>107</v>
      </c>
      <c r="N49" s="18">
        <v>0</v>
      </c>
      <c r="O49" s="19">
        <f>+(N49*100%)/$G$49</f>
        <v>0</v>
      </c>
      <c r="P49" s="26">
        <f t="shared" si="38"/>
        <v>0</v>
      </c>
      <c r="Q49" s="30"/>
      <c r="R49" s="31"/>
      <c r="S49" s="18">
        <v>0</v>
      </c>
      <c r="T49" s="19">
        <f>+(S49*100%)/$G$49</f>
        <v>0</v>
      </c>
      <c r="U49" s="26">
        <f t="shared" si="39"/>
        <v>0</v>
      </c>
      <c r="V49" s="30"/>
      <c r="W49" s="31"/>
      <c r="X49" s="18">
        <v>0</v>
      </c>
      <c r="Y49" s="19">
        <f>+(X49*100%)/$G$49</f>
        <v>0</v>
      </c>
      <c r="Z49" s="26">
        <f t="shared" si="40"/>
        <v>0</v>
      </c>
      <c r="AA49" s="30"/>
      <c r="AB49" s="31"/>
      <c r="AC49" s="18">
        <v>0</v>
      </c>
      <c r="AD49" s="19">
        <f>+(AC49*100%)/$G$49</f>
        <v>0</v>
      </c>
      <c r="AE49" s="26">
        <f t="shared" si="41"/>
        <v>0</v>
      </c>
      <c r="AF49" s="30"/>
      <c r="AG49" s="31"/>
      <c r="AH49" s="26">
        <f t="shared" si="0"/>
        <v>0</v>
      </c>
      <c r="AI49" s="21"/>
    </row>
    <row r="50" spans="1:35" ht="26" x14ac:dyDescent="0.35">
      <c r="A50" s="64"/>
      <c r="B50" s="64"/>
      <c r="C50" s="69"/>
      <c r="D50" s="29" t="s">
        <v>110</v>
      </c>
      <c r="E50" s="30" t="s">
        <v>111</v>
      </c>
      <c r="F50" s="31">
        <v>0</v>
      </c>
      <c r="G50" s="31">
        <v>12</v>
      </c>
      <c r="H50" s="24">
        <v>0.25</v>
      </c>
      <c r="I50" s="24">
        <v>0.25</v>
      </c>
      <c r="J50" s="24">
        <v>0.25</v>
      </c>
      <c r="K50" s="24">
        <v>0.25</v>
      </c>
      <c r="L50" s="30" t="s">
        <v>112</v>
      </c>
      <c r="M50" s="31" t="s">
        <v>107</v>
      </c>
      <c r="N50" s="18">
        <v>0</v>
      </c>
      <c r="O50" s="19">
        <f>+(N50*100%)/$G$50</f>
        <v>0</v>
      </c>
      <c r="P50" s="26">
        <f t="shared" si="38"/>
        <v>0</v>
      </c>
      <c r="Q50" s="30"/>
      <c r="R50" s="31"/>
      <c r="S50" s="18">
        <v>0</v>
      </c>
      <c r="T50" s="19">
        <f>+(S50*100%)/$G$50</f>
        <v>0</v>
      </c>
      <c r="U50" s="26">
        <f t="shared" si="39"/>
        <v>0</v>
      </c>
      <c r="V50" s="30"/>
      <c r="W50" s="31"/>
      <c r="X50" s="18">
        <v>0</v>
      </c>
      <c r="Y50" s="19">
        <f>+(X50*100%)/$G$50</f>
        <v>0</v>
      </c>
      <c r="Z50" s="26">
        <f t="shared" si="40"/>
        <v>0</v>
      </c>
      <c r="AA50" s="30"/>
      <c r="AB50" s="31"/>
      <c r="AC50" s="18">
        <v>0</v>
      </c>
      <c r="AD50" s="19">
        <f>+(AC50*100%)/$G$50</f>
        <v>0</v>
      </c>
      <c r="AE50" s="26">
        <f t="shared" si="41"/>
        <v>0</v>
      </c>
      <c r="AF50" s="30"/>
      <c r="AG50" s="31"/>
      <c r="AH50" s="26">
        <f t="shared" si="0"/>
        <v>0</v>
      </c>
      <c r="AI50" s="21"/>
    </row>
    <row r="51" spans="1:35" ht="26" x14ac:dyDescent="0.35">
      <c r="A51" s="64"/>
      <c r="B51" s="64"/>
      <c r="C51" s="69"/>
      <c r="D51" s="29" t="s">
        <v>115</v>
      </c>
      <c r="E51" s="20" t="s">
        <v>116</v>
      </c>
      <c r="F51" s="31">
        <v>0</v>
      </c>
      <c r="G51" s="31">
        <v>1</v>
      </c>
      <c r="H51" s="24"/>
      <c r="I51" s="24">
        <v>1</v>
      </c>
      <c r="J51" s="24"/>
      <c r="K51" s="24"/>
      <c r="L51" s="30" t="s">
        <v>117</v>
      </c>
      <c r="M51" s="31" t="s">
        <v>107</v>
      </c>
      <c r="N51" s="18">
        <v>0</v>
      </c>
      <c r="O51" s="19">
        <f>+(N51*100%)/$G$51</f>
        <v>0</v>
      </c>
      <c r="P51" s="26">
        <f t="shared" si="38"/>
        <v>0</v>
      </c>
      <c r="Q51" s="30"/>
      <c r="R51" s="31"/>
      <c r="S51" s="18">
        <v>0</v>
      </c>
      <c r="T51" s="19">
        <f>+(S51*100%)/$G$51</f>
        <v>0</v>
      </c>
      <c r="U51" s="26">
        <f t="shared" si="39"/>
        <v>0</v>
      </c>
      <c r="V51" s="30"/>
      <c r="W51" s="31"/>
      <c r="X51" s="18">
        <v>0</v>
      </c>
      <c r="Y51" s="19">
        <f>+(X51*100%)/$G$51</f>
        <v>0</v>
      </c>
      <c r="Z51" s="26">
        <f t="shared" si="40"/>
        <v>0</v>
      </c>
      <c r="AA51" s="30"/>
      <c r="AB51" s="31"/>
      <c r="AC51" s="18">
        <v>0</v>
      </c>
      <c r="AD51" s="19">
        <f>+(AC51*100%)/$G$51</f>
        <v>0</v>
      </c>
      <c r="AE51" s="26">
        <f t="shared" si="41"/>
        <v>0</v>
      </c>
      <c r="AF51" s="30"/>
      <c r="AG51" s="31"/>
      <c r="AH51" s="26">
        <f t="shared" si="0"/>
        <v>0</v>
      </c>
      <c r="AI51" s="21"/>
    </row>
    <row r="52" spans="1:35" ht="26" x14ac:dyDescent="0.35">
      <c r="A52" s="12"/>
      <c r="B52" s="12"/>
      <c r="C52" s="13" t="s">
        <v>121</v>
      </c>
      <c r="D52" s="13"/>
      <c r="E52" s="14" t="s">
        <v>64</v>
      </c>
      <c r="F52" s="16">
        <f>SUM(F53:F55)</f>
        <v>0</v>
      </c>
      <c r="G52" s="16">
        <f>SUM(G53:G55)</f>
        <v>14</v>
      </c>
      <c r="H52" s="17">
        <v>0.25</v>
      </c>
      <c r="I52" s="17">
        <v>0.25</v>
      </c>
      <c r="J52" s="17">
        <v>0.25</v>
      </c>
      <c r="K52" s="17">
        <v>0.25</v>
      </c>
      <c r="L52" s="14" t="s">
        <v>106</v>
      </c>
      <c r="M52" s="14" t="s">
        <v>122</v>
      </c>
      <c r="N52" s="85">
        <f>SUM(N53:N57)</f>
        <v>0</v>
      </c>
      <c r="O52" s="86">
        <f>SUM(O53:O57)/3</f>
        <v>0</v>
      </c>
      <c r="P52" s="86">
        <f>SUM(P53:P57)/3</f>
        <v>0</v>
      </c>
      <c r="Q52" s="14"/>
      <c r="R52" s="14"/>
      <c r="S52" s="85">
        <f>SUM(S53:S57)</f>
        <v>0</v>
      </c>
      <c r="T52" s="86">
        <f>SUM(T53:T57)/3</f>
        <v>0</v>
      </c>
      <c r="U52" s="86">
        <f>SUM(U53:U57)/3</f>
        <v>0</v>
      </c>
      <c r="V52" s="14"/>
      <c r="W52" s="14"/>
      <c r="X52" s="85">
        <f>SUM(X53:X57)</f>
        <v>0</v>
      </c>
      <c r="Y52" s="86">
        <f>SUM(Y53:Y57)/3</f>
        <v>0</v>
      </c>
      <c r="Z52" s="86">
        <f>SUM(Z53:Z57)/3</f>
        <v>0</v>
      </c>
      <c r="AA52" s="14"/>
      <c r="AB52" s="14"/>
      <c r="AC52" s="85">
        <f>SUM(AC53:AC57)</f>
        <v>0</v>
      </c>
      <c r="AD52" s="86">
        <f>SUM(AD53:AD57)/3</f>
        <v>0</v>
      </c>
      <c r="AE52" s="86">
        <f>SUM(AE53:AE57)/3</f>
        <v>0</v>
      </c>
      <c r="AF52" s="14"/>
      <c r="AG52" s="14"/>
      <c r="AH52" s="86">
        <f t="shared" si="0"/>
        <v>0</v>
      </c>
      <c r="AI52" s="21"/>
    </row>
    <row r="53" spans="1:35" ht="26" x14ac:dyDescent="0.35">
      <c r="A53" s="64"/>
      <c r="B53" s="64"/>
      <c r="C53" s="69"/>
      <c r="D53" s="29" t="s">
        <v>118</v>
      </c>
      <c r="E53" s="30" t="s">
        <v>119</v>
      </c>
      <c r="F53" s="31">
        <v>0</v>
      </c>
      <c r="G53" s="31">
        <v>1</v>
      </c>
      <c r="H53" s="24">
        <v>1</v>
      </c>
      <c r="I53" s="24"/>
      <c r="J53" s="24"/>
      <c r="K53" s="24"/>
      <c r="L53" s="30" t="s">
        <v>123</v>
      </c>
      <c r="M53" s="31" t="s">
        <v>122</v>
      </c>
      <c r="N53" s="18">
        <v>0</v>
      </c>
      <c r="O53" s="19">
        <f>+(N53*100%)/$G$53</f>
        <v>0</v>
      </c>
      <c r="P53" s="26">
        <f t="shared" ref="P53:P55" si="42">+O53</f>
        <v>0</v>
      </c>
      <c r="Q53" s="30"/>
      <c r="R53" s="31"/>
      <c r="S53" s="18">
        <v>0</v>
      </c>
      <c r="T53" s="19">
        <f>+(S53*100%)/$G$53</f>
        <v>0</v>
      </c>
      <c r="U53" s="26">
        <f t="shared" ref="U53:U55" si="43">+T53</f>
        <v>0</v>
      </c>
      <c r="V53" s="30"/>
      <c r="W53" s="31"/>
      <c r="X53" s="18">
        <v>0</v>
      </c>
      <c r="Y53" s="19">
        <f>+(X53*100%)/$G$53</f>
        <v>0</v>
      </c>
      <c r="Z53" s="26">
        <f t="shared" ref="Z53:Z55" si="44">+Y53</f>
        <v>0</v>
      </c>
      <c r="AA53" s="30"/>
      <c r="AB53" s="31"/>
      <c r="AC53" s="18">
        <v>0</v>
      </c>
      <c r="AD53" s="19">
        <f>+(AC53*100%)/$G$53</f>
        <v>0</v>
      </c>
      <c r="AE53" s="26">
        <f t="shared" ref="AE53:AE55" si="45">+AD53</f>
        <v>0</v>
      </c>
      <c r="AF53" s="30"/>
      <c r="AG53" s="31"/>
      <c r="AH53" s="26">
        <f t="shared" si="0"/>
        <v>0</v>
      </c>
      <c r="AI53" s="21"/>
    </row>
    <row r="54" spans="1:35" ht="26" x14ac:dyDescent="0.35">
      <c r="A54" s="64"/>
      <c r="B54" s="64"/>
      <c r="C54" s="69"/>
      <c r="D54" s="29" t="s">
        <v>124</v>
      </c>
      <c r="E54" s="30" t="s">
        <v>125</v>
      </c>
      <c r="F54" s="31">
        <v>0</v>
      </c>
      <c r="G54" s="31">
        <v>12</v>
      </c>
      <c r="H54" s="24">
        <v>0.25</v>
      </c>
      <c r="I54" s="24">
        <v>0.25</v>
      </c>
      <c r="J54" s="24">
        <v>0.25</v>
      </c>
      <c r="K54" s="24">
        <v>0.25</v>
      </c>
      <c r="L54" s="30" t="s">
        <v>126</v>
      </c>
      <c r="M54" s="31" t="s">
        <v>122</v>
      </c>
      <c r="N54" s="18">
        <v>0</v>
      </c>
      <c r="O54" s="19">
        <f>+(N54*100%)/$G$54</f>
        <v>0</v>
      </c>
      <c r="P54" s="26">
        <f t="shared" si="42"/>
        <v>0</v>
      </c>
      <c r="Q54" s="30"/>
      <c r="R54" s="31"/>
      <c r="S54" s="18">
        <v>0</v>
      </c>
      <c r="T54" s="19">
        <f>+(S54*100%)/$G$54</f>
        <v>0</v>
      </c>
      <c r="U54" s="26">
        <f t="shared" si="43"/>
        <v>0</v>
      </c>
      <c r="V54" s="30"/>
      <c r="W54" s="31"/>
      <c r="X54" s="18">
        <v>0</v>
      </c>
      <c r="Y54" s="19">
        <f>+(X54*100%)/$G$54</f>
        <v>0</v>
      </c>
      <c r="Z54" s="26">
        <f t="shared" si="44"/>
        <v>0</v>
      </c>
      <c r="AA54" s="30"/>
      <c r="AB54" s="31"/>
      <c r="AC54" s="18">
        <v>0</v>
      </c>
      <c r="AD54" s="19">
        <f>+(AC54*100%)/$G$54</f>
        <v>0</v>
      </c>
      <c r="AE54" s="26">
        <f t="shared" si="45"/>
        <v>0</v>
      </c>
      <c r="AF54" s="30"/>
      <c r="AG54" s="31"/>
      <c r="AH54" s="26">
        <f t="shared" si="0"/>
        <v>0</v>
      </c>
      <c r="AI54" s="21"/>
    </row>
    <row r="55" spans="1:35" ht="26" x14ac:dyDescent="0.35">
      <c r="A55" s="64"/>
      <c r="B55" s="64"/>
      <c r="C55" s="69"/>
      <c r="D55" s="29" t="s">
        <v>115</v>
      </c>
      <c r="E55" s="30" t="s">
        <v>127</v>
      </c>
      <c r="F55" s="31">
        <v>0</v>
      </c>
      <c r="G55" s="31">
        <v>1</v>
      </c>
      <c r="H55" s="24"/>
      <c r="I55" s="24">
        <v>1</v>
      </c>
      <c r="J55" s="24"/>
      <c r="K55" s="24"/>
      <c r="L55" s="30" t="s">
        <v>117</v>
      </c>
      <c r="M55" s="31" t="s">
        <v>122</v>
      </c>
      <c r="N55" s="18">
        <v>0</v>
      </c>
      <c r="O55" s="19">
        <f>+(N55*100%)/$G$55</f>
        <v>0</v>
      </c>
      <c r="P55" s="26">
        <f t="shared" si="42"/>
        <v>0</v>
      </c>
      <c r="Q55" s="30"/>
      <c r="R55" s="31"/>
      <c r="S55" s="18">
        <v>0</v>
      </c>
      <c r="T55" s="19">
        <f>+(S55*100%)/$G$55</f>
        <v>0</v>
      </c>
      <c r="U55" s="26">
        <f t="shared" si="43"/>
        <v>0</v>
      </c>
      <c r="V55" s="30"/>
      <c r="W55" s="31"/>
      <c r="X55" s="18">
        <v>0</v>
      </c>
      <c r="Y55" s="19">
        <f>+(X55*100%)/$G$55</f>
        <v>0</v>
      </c>
      <c r="Z55" s="26">
        <f t="shared" si="44"/>
        <v>0</v>
      </c>
      <c r="AA55" s="30"/>
      <c r="AB55" s="31"/>
      <c r="AC55" s="18">
        <v>0</v>
      </c>
      <c r="AD55" s="19">
        <f>+(AC55*100%)/$G$55</f>
        <v>0</v>
      </c>
      <c r="AE55" s="26">
        <f t="shared" si="45"/>
        <v>0</v>
      </c>
      <c r="AF55" s="30"/>
      <c r="AG55" s="31"/>
      <c r="AH55" s="26">
        <f t="shared" si="0"/>
        <v>0</v>
      </c>
      <c r="AI55" s="21"/>
    </row>
    <row r="56" spans="1:35" ht="78" x14ac:dyDescent="0.35">
      <c r="A56" s="12"/>
      <c r="B56" s="12"/>
      <c r="C56" s="13" t="s">
        <v>128</v>
      </c>
      <c r="D56" s="13"/>
      <c r="E56" s="14" t="s">
        <v>64</v>
      </c>
      <c r="F56" s="16">
        <f>SUM(F57:F60)</f>
        <v>0</v>
      </c>
      <c r="G56" s="16">
        <f>SUM(G57:G60)</f>
        <v>19</v>
      </c>
      <c r="H56" s="17">
        <v>0.25</v>
      </c>
      <c r="I56" s="17">
        <v>0.25</v>
      </c>
      <c r="J56" s="17">
        <v>0.25</v>
      </c>
      <c r="K56" s="17">
        <v>0.25</v>
      </c>
      <c r="L56" s="14" t="s">
        <v>106</v>
      </c>
      <c r="M56" s="14" t="s">
        <v>129</v>
      </c>
      <c r="N56" s="85">
        <f>SUM(N57:N61)</f>
        <v>0</v>
      </c>
      <c r="O56" s="86">
        <f>SUM(O57:O61)/4</f>
        <v>0</v>
      </c>
      <c r="P56" s="86">
        <f>SUM(P57:P61)/4</f>
        <v>0</v>
      </c>
      <c r="Q56" s="14"/>
      <c r="R56" s="14"/>
      <c r="S56" s="85">
        <f>SUM(S57:S61)</f>
        <v>0</v>
      </c>
      <c r="T56" s="86">
        <f>SUM(T57:T61)/4</f>
        <v>0</v>
      </c>
      <c r="U56" s="86">
        <f>SUM(U57:U61)/4</f>
        <v>0</v>
      </c>
      <c r="V56" s="14"/>
      <c r="W56" s="14"/>
      <c r="X56" s="85">
        <f>SUM(X57:X61)</f>
        <v>0</v>
      </c>
      <c r="Y56" s="86">
        <f>SUM(Y57:Y61)/4</f>
        <v>0</v>
      </c>
      <c r="Z56" s="86">
        <f>SUM(Z57:Z61)/4</f>
        <v>0</v>
      </c>
      <c r="AA56" s="14"/>
      <c r="AB56" s="14"/>
      <c r="AC56" s="85">
        <f>SUM(AC57:AC61)</f>
        <v>0</v>
      </c>
      <c r="AD56" s="86">
        <f>SUM(AD57:AD61)/4</f>
        <v>0</v>
      </c>
      <c r="AE56" s="86">
        <f>SUM(AE57:AE61)/4</f>
        <v>0</v>
      </c>
      <c r="AF56" s="14"/>
      <c r="AG56" s="14"/>
      <c r="AH56" s="86">
        <f t="shared" si="0"/>
        <v>0</v>
      </c>
      <c r="AI56" s="21"/>
    </row>
    <row r="57" spans="1:35" x14ac:dyDescent="0.35">
      <c r="A57" s="64"/>
      <c r="B57" s="64"/>
      <c r="C57" s="69"/>
      <c r="D57" s="29" t="s">
        <v>124</v>
      </c>
      <c r="E57" s="30" t="s">
        <v>108</v>
      </c>
      <c r="F57" s="31">
        <v>0</v>
      </c>
      <c r="G57" s="31">
        <v>12</v>
      </c>
      <c r="H57" s="24">
        <v>0.25</v>
      </c>
      <c r="I57" s="24">
        <v>0.25</v>
      </c>
      <c r="J57" s="24">
        <v>0.25</v>
      </c>
      <c r="K57" s="24">
        <v>0.25</v>
      </c>
      <c r="L57" s="30" t="s">
        <v>126</v>
      </c>
      <c r="M57" s="31" t="s">
        <v>129</v>
      </c>
      <c r="N57" s="18">
        <v>0</v>
      </c>
      <c r="O57" s="19">
        <f>+(N57*100%)/$G$57</f>
        <v>0</v>
      </c>
      <c r="P57" s="26">
        <f t="shared" ref="P57:P60" si="46">+O57</f>
        <v>0</v>
      </c>
      <c r="Q57" s="30"/>
      <c r="R57" s="31"/>
      <c r="S57" s="18">
        <v>0</v>
      </c>
      <c r="T57" s="19">
        <f>+(S57*100%)/$G$57</f>
        <v>0</v>
      </c>
      <c r="U57" s="26">
        <f t="shared" ref="U57:U60" si="47">+T57</f>
        <v>0</v>
      </c>
      <c r="V57" s="30"/>
      <c r="W57" s="31"/>
      <c r="X57" s="18">
        <v>0</v>
      </c>
      <c r="Y57" s="19">
        <f>+(X57*100%)/$G$57</f>
        <v>0</v>
      </c>
      <c r="Z57" s="26">
        <f t="shared" ref="Z57:Z60" si="48">+Y57</f>
        <v>0</v>
      </c>
      <c r="AA57" s="30"/>
      <c r="AB57" s="31"/>
      <c r="AC57" s="18">
        <v>0</v>
      </c>
      <c r="AD57" s="19">
        <f>+(AC57*100%)/$G$57</f>
        <v>0</v>
      </c>
      <c r="AE57" s="26">
        <f t="shared" ref="AE57:AE60" si="49">+AD57</f>
        <v>0</v>
      </c>
      <c r="AF57" s="30"/>
      <c r="AG57" s="31"/>
      <c r="AH57" s="26">
        <f t="shared" si="0"/>
        <v>0</v>
      </c>
      <c r="AI57" s="21"/>
    </row>
    <row r="58" spans="1:35" ht="26" x14ac:dyDescent="0.35">
      <c r="A58" s="64"/>
      <c r="B58" s="64"/>
      <c r="C58" s="69"/>
      <c r="D58" s="65" t="s">
        <v>130</v>
      </c>
      <c r="E58" s="30" t="s">
        <v>131</v>
      </c>
      <c r="F58" s="31">
        <v>0</v>
      </c>
      <c r="G58" s="31">
        <v>3</v>
      </c>
      <c r="H58" s="24">
        <v>0.25</v>
      </c>
      <c r="I58" s="24">
        <v>0.25</v>
      </c>
      <c r="J58" s="24">
        <v>0.25</v>
      </c>
      <c r="K58" s="24">
        <v>0.25</v>
      </c>
      <c r="L58" s="30" t="s">
        <v>132</v>
      </c>
      <c r="M58" s="31" t="s">
        <v>129</v>
      </c>
      <c r="N58" s="18">
        <v>0</v>
      </c>
      <c r="O58" s="19">
        <f>+(N58*100%)/$G$58</f>
        <v>0</v>
      </c>
      <c r="P58" s="26">
        <f t="shared" si="46"/>
        <v>0</v>
      </c>
      <c r="Q58" s="30"/>
      <c r="R58" s="31"/>
      <c r="S58" s="18">
        <v>0</v>
      </c>
      <c r="T58" s="19">
        <f>+(S58*100%)/$G$58</f>
        <v>0</v>
      </c>
      <c r="U58" s="26">
        <f t="shared" si="47"/>
        <v>0</v>
      </c>
      <c r="V58" s="30"/>
      <c r="W58" s="31"/>
      <c r="X58" s="18">
        <v>0</v>
      </c>
      <c r="Y58" s="19">
        <f>+(X58*100%)/$G$58</f>
        <v>0</v>
      </c>
      <c r="Z58" s="26">
        <f t="shared" si="48"/>
        <v>0</v>
      </c>
      <c r="AA58" s="30"/>
      <c r="AB58" s="31"/>
      <c r="AC58" s="18">
        <v>0</v>
      </c>
      <c r="AD58" s="19">
        <f>+(AC58*100%)/$G$58</f>
        <v>0</v>
      </c>
      <c r="AE58" s="26">
        <f t="shared" si="49"/>
        <v>0</v>
      </c>
      <c r="AF58" s="30"/>
      <c r="AG58" s="31"/>
      <c r="AH58" s="26">
        <f t="shared" si="0"/>
        <v>0</v>
      </c>
      <c r="AI58" s="21"/>
    </row>
    <row r="59" spans="1:35" ht="26" x14ac:dyDescent="0.35">
      <c r="A59" s="64"/>
      <c r="B59" s="64"/>
      <c r="C59" s="69"/>
      <c r="D59" s="65" t="s">
        <v>133</v>
      </c>
      <c r="E59" s="30" t="s">
        <v>134</v>
      </c>
      <c r="F59" s="31">
        <v>0</v>
      </c>
      <c r="G59" s="31">
        <v>3</v>
      </c>
      <c r="H59" s="24">
        <v>0.25</v>
      </c>
      <c r="I59" s="24">
        <v>0.25</v>
      </c>
      <c r="J59" s="24">
        <v>0.25</v>
      </c>
      <c r="K59" s="24">
        <v>0.25</v>
      </c>
      <c r="L59" s="30" t="s">
        <v>132</v>
      </c>
      <c r="M59" s="31" t="s">
        <v>129</v>
      </c>
      <c r="N59" s="18">
        <v>0</v>
      </c>
      <c r="O59" s="19">
        <f>+(N59*100%)/$G$59</f>
        <v>0</v>
      </c>
      <c r="P59" s="26">
        <f t="shared" si="46"/>
        <v>0</v>
      </c>
      <c r="Q59" s="30"/>
      <c r="R59" s="31"/>
      <c r="S59" s="18">
        <v>0</v>
      </c>
      <c r="T59" s="19">
        <f>+(S59*100%)/$G$59</f>
        <v>0</v>
      </c>
      <c r="U59" s="26">
        <f t="shared" si="47"/>
        <v>0</v>
      </c>
      <c r="V59" s="30"/>
      <c r="W59" s="31"/>
      <c r="X59" s="18">
        <v>0</v>
      </c>
      <c r="Y59" s="19">
        <f>+(X59*100%)/$G$59</f>
        <v>0</v>
      </c>
      <c r="Z59" s="26">
        <f t="shared" si="48"/>
        <v>0</v>
      </c>
      <c r="AA59" s="30"/>
      <c r="AB59" s="31"/>
      <c r="AC59" s="18">
        <v>0</v>
      </c>
      <c r="AD59" s="19">
        <f>+(AC59*100%)/$G$59</f>
        <v>0</v>
      </c>
      <c r="AE59" s="26">
        <f t="shared" si="49"/>
        <v>0</v>
      </c>
      <c r="AF59" s="30"/>
      <c r="AG59" s="31"/>
      <c r="AH59" s="26">
        <f t="shared" si="0"/>
        <v>0</v>
      </c>
      <c r="AI59" s="21"/>
    </row>
    <row r="60" spans="1:35" ht="26" x14ac:dyDescent="0.35">
      <c r="A60" s="64"/>
      <c r="B60" s="64"/>
      <c r="C60" s="69"/>
      <c r="D60" s="65" t="s">
        <v>118</v>
      </c>
      <c r="E60" s="30" t="s">
        <v>119</v>
      </c>
      <c r="F60" s="31">
        <v>0</v>
      </c>
      <c r="G60" s="31">
        <v>1</v>
      </c>
      <c r="H60" s="24">
        <v>1</v>
      </c>
      <c r="I60" s="24"/>
      <c r="J60" s="24"/>
      <c r="K60" s="24"/>
      <c r="L60" s="30" t="s">
        <v>123</v>
      </c>
      <c r="M60" s="31" t="s">
        <v>129</v>
      </c>
      <c r="N60" s="18">
        <v>0</v>
      </c>
      <c r="O60" s="19">
        <f>+(N60*100%)/$G$60</f>
        <v>0</v>
      </c>
      <c r="P60" s="26">
        <f t="shared" si="46"/>
        <v>0</v>
      </c>
      <c r="Q60" s="30"/>
      <c r="R60" s="31"/>
      <c r="S60" s="18">
        <v>0</v>
      </c>
      <c r="T60" s="19">
        <f>+(S60*100%)/$G$60</f>
        <v>0</v>
      </c>
      <c r="U60" s="26">
        <f t="shared" si="47"/>
        <v>0</v>
      </c>
      <c r="V60" s="30"/>
      <c r="W60" s="31"/>
      <c r="X60" s="18">
        <v>0</v>
      </c>
      <c r="Y60" s="19">
        <f>+(X60*100%)/$G$60</f>
        <v>0</v>
      </c>
      <c r="Z60" s="26">
        <f t="shared" si="48"/>
        <v>0</v>
      </c>
      <c r="AA60" s="30"/>
      <c r="AB60" s="31"/>
      <c r="AC60" s="18">
        <v>0</v>
      </c>
      <c r="AD60" s="19">
        <f>+(AC60*100%)/$G$60</f>
        <v>0</v>
      </c>
      <c r="AE60" s="26">
        <f t="shared" si="49"/>
        <v>0</v>
      </c>
      <c r="AF60" s="30"/>
      <c r="AG60" s="31"/>
      <c r="AH60" s="26">
        <f t="shared" si="0"/>
        <v>0</v>
      </c>
      <c r="AI60" s="21"/>
    </row>
    <row r="61" spans="1:35" ht="26" x14ac:dyDescent="0.35">
      <c r="A61" s="12"/>
      <c r="B61" s="12"/>
      <c r="C61" s="13" t="s">
        <v>135</v>
      </c>
      <c r="D61" s="13"/>
      <c r="E61" s="14" t="s">
        <v>64</v>
      </c>
      <c r="F61" s="16">
        <f>SUM(F62:F69)</f>
        <v>0</v>
      </c>
      <c r="G61" s="16">
        <f>SUM(G62:G69)</f>
        <v>49</v>
      </c>
      <c r="H61" s="17">
        <v>0.25</v>
      </c>
      <c r="I61" s="17">
        <v>0.25</v>
      </c>
      <c r="J61" s="17">
        <v>0.25</v>
      </c>
      <c r="K61" s="17">
        <v>0.25</v>
      </c>
      <c r="L61" s="14" t="s">
        <v>106</v>
      </c>
      <c r="M61" s="14" t="s">
        <v>136</v>
      </c>
      <c r="N61" s="85">
        <f>SUM(N62:N66)</f>
        <v>0</v>
      </c>
      <c r="O61" s="86">
        <f>SUM(O62:O66)/8</f>
        <v>0</v>
      </c>
      <c r="P61" s="86">
        <f>SUM(P62:P66)/8</f>
        <v>0</v>
      </c>
      <c r="Q61" s="14"/>
      <c r="R61" s="14"/>
      <c r="S61" s="85">
        <f>SUM(S62:S66)</f>
        <v>0</v>
      </c>
      <c r="T61" s="86">
        <f>SUM(T62:T66)/8</f>
        <v>0</v>
      </c>
      <c r="U61" s="86">
        <f>SUM(U62:U66)/8</f>
        <v>0</v>
      </c>
      <c r="V61" s="14"/>
      <c r="W61" s="14"/>
      <c r="X61" s="85">
        <f>SUM(X62:X66)</f>
        <v>0</v>
      </c>
      <c r="Y61" s="86">
        <f>SUM(Y62:Y66)/8</f>
        <v>0</v>
      </c>
      <c r="Z61" s="86">
        <f>SUM(Z62:Z66)/8</f>
        <v>0</v>
      </c>
      <c r="AA61" s="14"/>
      <c r="AB61" s="14"/>
      <c r="AC61" s="85">
        <f>SUM(AC62:AC66)</f>
        <v>0</v>
      </c>
      <c r="AD61" s="86">
        <f>SUM(AD62:AD66)/8</f>
        <v>0</v>
      </c>
      <c r="AE61" s="86">
        <f>SUM(AE62:AE66)/8</f>
        <v>0</v>
      </c>
      <c r="AF61" s="14"/>
      <c r="AG61" s="14"/>
      <c r="AH61" s="86">
        <f t="shared" si="0"/>
        <v>0</v>
      </c>
      <c r="AI61" s="21"/>
    </row>
    <row r="62" spans="1:35" ht="26" x14ac:dyDescent="0.35">
      <c r="A62" s="60"/>
      <c r="B62" s="60"/>
      <c r="C62" s="30"/>
      <c r="D62" s="70" t="s">
        <v>365</v>
      </c>
      <c r="E62" s="67" t="s">
        <v>352</v>
      </c>
      <c r="F62" s="31">
        <v>0</v>
      </c>
      <c r="G62" s="31">
        <v>1</v>
      </c>
      <c r="H62" s="23">
        <v>1</v>
      </c>
      <c r="I62" s="23"/>
      <c r="J62" s="23"/>
      <c r="K62" s="23"/>
      <c r="L62" s="32" t="s">
        <v>120</v>
      </c>
      <c r="M62" s="32" t="s">
        <v>136</v>
      </c>
      <c r="N62" s="18">
        <v>0</v>
      </c>
      <c r="O62" s="19">
        <f>+(N62*100%)/$G$62</f>
        <v>0</v>
      </c>
      <c r="P62" s="26">
        <f t="shared" ref="P62:P65" si="50">+O62</f>
        <v>0</v>
      </c>
      <c r="Q62" s="32"/>
      <c r="R62" s="32"/>
      <c r="S62" s="18">
        <v>0</v>
      </c>
      <c r="T62" s="19">
        <f>+(S62*100%)/$G$62</f>
        <v>0</v>
      </c>
      <c r="U62" s="26">
        <f t="shared" ref="U62:U69" si="51">+T62</f>
        <v>0</v>
      </c>
      <c r="V62" s="32"/>
      <c r="W62" s="32"/>
      <c r="X62" s="18">
        <v>0</v>
      </c>
      <c r="Y62" s="19">
        <f>+(X62*100%)/$G$62</f>
        <v>0</v>
      </c>
      <c r="Z62" s="26">
        <f t="shared" ref="Z62:Z69" si="52">+Y62</f>
        <v>0</v>
      </c>
      <c r="AA62" s="32"/>
      <c r="AB62" s="32"/>
      <c r="AC62" s="18">
        <v>0</v>
      </c>
      <c r="AD62" s="19">
        <f>+(AC62*100%)/$G$62</f>
        <v>0</v>
      </c>
      <c r="AE62" s="26">
        <f t="shared" ref="AE62:AE69" si="53">+AD62</f>
        <v>0</v>
      </c>
      <c r="AF62" s="32"/>
      <c r="AG62" s="32"/>
      <c r="AH62" s="26">
        <f t="shared" si="0"/>
        <v>0</v>
      </c>
      <c r="AI62" s="21"/>
    </row>
    <row r="63" spans="1:35" ht="39" x14ac:dyDescent="0.35">
      <c r="A63" s="30"/>
      <c r="B63" s="30"/>
      <c r="C63" s="30"/>
      <c r="D63" s="70" t="s">
        <v>137</v>
      </c>
      <c r="E63" s="67" t="s">
        <v>138</v>
      </c>
      <c r="F63" s="31">
        <v>0</v>
      </c>
      <c r="G63" s="31">
        <v>12</v>
      </c>
      <c r="H63" s="24">
        <v>0.25</v>
      </c>
      <c r="I63" s="24">
        <v>0.25</v>
      </c>
      <c r="J63" s="24">
        <v>0.25</v>
      </c>
      <c r="K63" s="24">
        <v>0.25</v>
      </c>
      <c r="L63" s="32" t="s">
        <v>139</v>
      </c>
      <c r="M63" s="32" t="s">
        <v>136</v>
      </c>
      <c r="N63" s="18">
        <v>0</v>
      </c>
      <c r="O63" s="19">
        <f>+(N63*100%)/$G$63</f>
        <v>0</v>
      </c>
      <c r="P63" s="26">
        <f t="shared" si="50"/>
        <v>0</v>
      </c>
      <c r="Q63" s="32"/>
      <c r="R63" s="32"/>
      <c r="S63" s="18">
        <v>0</v>
      </c>
      <c r="T63" s="19">
        <f>+(S63*100%)/$G$63</f>
        <v>0</v>
      </c>
      <c r="U63" s="26">
        <f t="shared" si="51"/>
        <v>0</v>
      </c>
      <c r="V63" s="32"/>
      <c r="W63" s="32"/>
      <c r="X63" s="18">
        <v>0</v>
      </c>
      <c r="Y63" s="19">
        <f>+(X63*100%)/$G$63</f>
        <v>0</v>
      </c>
      <c r="Z63" s="26">
        <f t="shared" si="52"/>
        <v>0</v>
      </c>
      <c r="AA63" s="32"/>
      <c r="AB63" s="32"/>
      <c r="AC63" s="18">
        <v>0</v>
      </c>
      <c r="AD63" s="19">
        <f>+(AC63*100%)/$G$63</f>
        <v>0</v>
      </c>
      <c r="AE63" s="26">
        <f t="shared" si="53"/>
        <v>0</v>
      </c>
      <c r="AF63" s="32"/>
      <c r="AG63" s="32"/>
      <c r="AH63" s="26">
        <f t="shared" si="0"/>
        <v>0</v>
      </c>
      <c r="AI63" s="21"/>
    </row>
    <row r="64" spans="1:35" ht="39" x14ac:dyDescent="0.35">
      <c r="A64" s="30"/>
      <c r="B64" s="30"/>
      <c r="C64" s="30"/>
      <c r="D64" s="70" t="s">
        <v>140</v>
      </c>
      <c r="E64" s="71" t="s">
        <v>141</v>
      </c>
      <c r="F64" s="31">
        <v>0</v>
      </c>
      <c r="G64" s="31">
        <v>12</v>
      </c>
      <c r="H64" s="24">
        <v>0.25</v>
      </c>
      <c r="I64" s="24">
        <v>0.25</v>
      </c>
      <c r="J64" s="24">
        <v>0.25</v>
      </c>
      <c r="K64" s="24">
        <v>0.25</v>
      </c>
      <c r="L64" s="32" t="s">
        <v>76</v>
      </c>
      <c r="M64" s="32" t="s">
        <v>142</v>
      </c>
      <c r="N64" s="18">
        <v>0</v>
      </c>
      <c r="O64" s="19">
        <f>+(N64*100%)/$G$64</f>
        <v>0</v>
      </c>
      <c r="P64" s="26">
        <f t="shared" si="50"/>
        <v>0</v>
      </c>
      <c r="Q64" s="32"/>
      <c r="R64" s="32"/>
      <c r="S64" s="18">
        <v>0</v>
      </c>
      <c r="T64" s="19">
        <f>+(S64*100%)/$G$64</f>
        <v>0</v>
      </c>
      <c r="U64" s="26">
        <f t="shared" si="51"/>
        <v>0</v>
      </c>
      <c r="V64" s="32"/>
      <c r="W64" s="32"/>
      <c r="X64" s="18">
        <v>0</v>
      </c>
      <c r="Y64" s="19">
        <f>+(X64*100%)/$G$64</f>
        <v>0</v>
      </c>
      <c r="Z64" s="26">
        <f t="shared" si="52"/>
        <v>0</v>
      </c>
      <c r="AA64" s="32"/>
      <c r="AB64" s="32"/>
      <c r="AC64" s="18">
        <v>0</v>
      </c>
      <c r="AD64" s="19">
        <f>+(AC64*100%)/$G$64</f>
        <v>0</v>
      </c>
      <c r="AE64" s="26">
        <f t="shared" si="53"/>
        <v>0</v>
      </c>
      <c r="AF64" s="32"/>
      <c r="AG64" s="32"/>
      <c r="AH64" s="26">
        <f t="shared" si="0"/>
        <v>0</v>
      </c>
      <c r="AI64" s="21"/>
    </row>
    <row r="65" spans="1:35" ht="39" x14ac:dyDescent="0.35">
      <c r="A65" s="30"/>
      <c r="B65" s="30"/>
      <c r="C65" s="30"/>
      <c r="D65" s="70" t="s">
        <v>143</v>
      </c>
      <c r="E65" s="67" t="s">
        <v>144</v>
      </c>
      <c r="F65" s="72">
        <v>0</v>
      </c>
      <c r="G65" s="72">
        <v>2</v>
      </c>
      <c r="H65" s="24"/>
      <c r="I65" s="24">
        <v>0.5</v>
      </c>
      <c r="J65" s="24"/>
      <c r="K65" s="24">
        <v>0.5</v>
      </c>
      <c r="L65" s="30" t="s">
        <v>145</v>
      </c>
      <c r="M65" s="31" t="s">
        <v>146</v>
      </c>
      <c r="N65" s="18">
        <v>0</v>
      </c>
      <c r="O65" s="19">
        <f>+(N65*100%)/$G$65</f>
        <v>0</v>
      </c>
      <c r="P65" s="26">
        <f t="shared" si="50"/>
        <v>0</v>
      </c>
      <c r="Q65" s="30"/>
      <c r="R65" s="31"/>
      <c r="S65" s="18">
        <v>0</v>
      </c>
      <c r="T65" s="19">
        <f>+(S65*100%)/$G$65</f>
        <v>0</v>
      </c>
      <c r="U65" s="26">
        <f t="shared" si="51"/>
        <v>0</v>
      </c>
      <c r="V65" s="30"/>
      <c r="W65" s="31"/>
      <c r="X65" s="18">
        <v>0</v>
      </c>
      <c r="Y65" s="19">
        <f>+(X65*100%)/$G$65</f>
        <v>0</v>
      </c>
      <c r="Z65" s="26">
        <f t="shared" si="52"/>
        <v>0</v>
      </c>
      <c r="AA65" s="30"/>
      <c r="AB65" s="31"/>
      <c r="AC65" s="18">
        <v>0</v>
      </c>
      <c r="AD65" s="19">
        <f>+(AC65*100%)/$G$65</f>
        <v>0</v>
      </c>
      <c r="AE65" s="26">
        <f t="shared" si="53"/>
        <v>0</v>
      </c>
      <c r="AF65" s="30"/>
      <c r="AG65" s="31"/>
      <c r="AH65" s="26">
        <f t="shared" si="0"/>
        <v>0</v>
      </c>
      <c r="AI65" s="21"/>
    </row>
    <row r="66" spans="1:35" ht="26" x14ac:dyDescent="0.35">
      <c r="A66" s="30"/>
      <c r="B66" s="30"/>
      <c r="C66" s="30"/>
      <c r="D66" s="70" t="s">
        <v>147</v>
      </c>
      <c r="E66" s="67" t="s">
        <v>148</v>
      </c>
      <c r="F66" s="31">
        <v>0</v>
      </c>
      <c r="G66" s="31">
        <v>2</v>
      </c>
      <c r="H66" s="24"/>
      <c r="I66" s="24">
        <v>0.5</v>
      </c>
      <c r="J66" s="24"/>
      <c r="K66" s="24">
        <v>0.5</v>
      </c>
      <c r="L66" s="30" t="s">
        <v>145</v>
      </c>
      <c r="M66" s="31" t="s">
        <v>146</v>
      </c>
      <c r="N66" s="18">
        <v>0</v>
      </c>
      <c r="O66" s="19">
        <f>+(N66*100%)/$G$66</f>
        <v>0</v>
      </c>
      <c r="P66" s="26">
        <f t="shared" ref="P66:P69" si="54">+O66</f>
        <v>0</v>
      </c>
      <c r="Q66" s="30"/>
      <c r="R66" s="31"/>
      <c r="S66" s="18">
        <v>0</v>
      </c>
      <c r="T66" s="19">
        <f>+(S66*100%)/$G$66</f>
        <v>0</v>
      </c>
      <c r="U66" s="26">
        <f t="shared" si="51"/>
        <v>0</v>
      </c>
      <c r="V66" s="30"/>
      <c r="W66" s="31"/>
      <c r="X66" s="18">
        <v>0</v>
      </c>
      <c r="Y66" s="19">
        <f>+(X66*100%)/$G$66</f>
        <v>0</v>
      </c>
      <c r="Z66" s="26">
        <f t="shared" si="52"/>
        <v>0</v>
      </c>
      <c r="AA66" s="30"/>
      <c r="AB66" s="31"/>
      <c r="AC66" s="18">
        <v>0</v>
      </c>
      <c r="AD66" s="19">
        <f>+(AC66*100%)/$G$66</f>
        <v>0</v>
      </c>
      <c r="AE66" s="26">
        <f t="shared" si="53"/>
        <v>0</v>
      </c>
      <c r="AF66" s="30"/>
      <c r="AG66" s="31"/>
      <c r="AH66" s="26">
        <f t="shared" si="0"/>
        <v>0</v>
      </c>
      <c r="AI66" s="21"/>
    </row>
    <row r="67" spans="1:35" ht="26" x14ac:dyDescent="0.35">
      <c r="A67" s="30"/>
      <c r="B67" s="30"/>
      <c r="C67" s="30"/>
      <c r="D67" s="70" t="s">
        <v>149</v>
      </c>
      <c r="E67" s="67" t="s">
        <v>150</v>
      </c>
      <c r="F67" s="31">
        <v>0</v>
      </c>
      <c r="G67" s="31">
        <v>4</v>
      </c>
      <c r="H67" s="24">
        <v>0.25</v>
      </c>
      <c r="I67" s="24">
        <v>0.25</v>
      </c>
      <c r="J67" s="24">
        <v>0.25</v>
      </c>
      <c r="K67" s="24">
        <v>0.25</v>
      </c>
      <c r="L67" s="32" t="s">
        <v>76</v>
      </c>
      <c r="M67" s="31" t="s">
        <v>151</v>
      </c>
      <c r="N67" s="18">
        <v>0</v>
      </c>
      <c r="O67" s="19">
        <f>+(N67*100%)/$G$67</f>
        <v>0</v>
      </c>
      <c r="P67" s="26">
        <f t="shared" si="54"/>
        <v>0</v>
      </c>
      <c r="Q67" s="32"/>
      <c r="R67" s="31"/>
      <c r="S67" s="18">
        <v>0</v>
      </c>
      <c r="T67" s="19">
        <f>+(S67*100%)/$G$67</f>
        <v>0</v>
      </c>
      <c r="U67" s="26">
        <f t="shared" si="51"/>
        <v>0</v>
      </c>
      <c r="V67" s="32"/>
      <c r="W67" s="31"/>
      <c r="X67" s="18">
        <v>0</v>
      </c>
      <c r="Y67" s="19">
        <f>+(X67*100%)/$G$67</f>
        <v>0</v>
      </c>
      <c r="Z67" s="26">
        <f t="shared" si="52"/>
        <v>0</v>
      </c>
      <c r="AA67" s="32"/>
      <c r="AB67" s="31"/>
      <c r="AC67" s="18">
        <v>0</v>
      </c>
      <c r="AD67" s="19">
        <f>+(AC67*100%)/$G$67</f>
        <v>0</v>
      </c>
      <c r="AE67" s="26">
        <f t="shared" si="53"/>
        <v>0</v>
      </c>
      <c r="AF67" s="32"/>
      <c r="AG67" s="31"/>
      <c r="AH67" s="26">
        <f t="shared" si="0"/>
        <v>0</v>
      </c>
      <c r="AI67" s="21"/>
    </row>
    <row r="68" spans="1:35" ht="52" x14ac:dyDescent="0.35">
      <c r="A68" s="30"/>
      <c r="B68" s="30"/>
      <c r="C68" s="30"/>
      <c r="D68" s="73" t="s">
        <v>152</v>
      </c>
      <c r="E68" s="67" t="s">
        <v>153</v>
      </c>
      <c r="F68" s="31">
        <v>0</v>
      </c>
      <c r="G68" s="31">
        <v>4</v>
      </c>
      <c r="H68" s="24">
        <v>0.25</v>
      </c>
      <c r="I68" s="24">
        <v>0.25</v>
      </c>
      <c r="J68" s="24">
        <v>0.25</v>
      </c>
      <c r="K68" s="24">
        <v>0.25</v>
      </c>
      <c r="L68" s="30" t="s">
        <v>145</v>
      </c>
      <c r="M68" s="31" t="s">
        <v>151</v>
      </c>
      <c r="N68" s="18">
        <v>0</v>
      </c>
      <c r="O68" s="19">
        <f>+(N68*100%)/$G$68</f>
        <v>0</v>
      </c>
      <c r="P68" s="26">
        <f t="shared" si="54"/>
        <v>0</v>
      </c>
      <c r="Q68" s="30"/>
      <c r="R68" s="31"/>
      <c r="S68" s="18">
        <v>0</v>
      </c>
      <c r="T68" s="19">
        <f>+(S68*100%)/$G$68</f>
        <v>0</v>
      </c>
      <c r="U68" s="26">
        <f t="shared" si="51"/>
        <v>0</v>
      </c>
      <c r="V68" s="30"/>
      <c r="W68" s="31"/>
      <c r="X68" s="18">
        <v>0</v>
      </c>
      <c r="Y68" s="19">
        <f>+(X68*100%)/$G$68</f>
        <v>0</v>
      </c>
      <c r="Z68" s="26">
        <f t="shared" si="52"/>
        <v>0</v>
      </c>
      <c r="AA68" s="30"/>
      <c r="AB68" s="31"/>
      <c r="AC68" s="18">
        <v>0</v>
      </c>
      <c r="AD68" s="19">
        <f>+(AC68*100%)/$G$68</f>
        <v>0</v>
      </c>
      <c r="AE68" s="26">
        <f t="shared" si="53"/>
        <v>0</v>
      </c>
      <c r="AF68" s="30"/>
      <c r="AG68" s="31"/>
      <c r="AH68" s="26">
        <f t="shared" si="0"/>
        <v>0</v>
      </c>
      <c r="AI68" s="21"/>
    </row>
    <row r="69" spans="1:35" ht="26" x14ac:dyDescent="0.35">
      <c r="A69" s="30"/>
      <c r="B69" s="30"/>
      <c r="C69" s="30"/>
      <c r="D69" s="29" t="s">
        <v>154</v>
      </c>
      <c r="E69" s="71" t="s">
        <v>155</v>
      </c>
      <c r="F69" s="31">
        <v>0</v>
      </c>
      <c r="G69" s="31">
        <v>12</v>
      </c>
      <c r="H69" s="24">
        <v>0.25</v>
      </c>
      <c r="I69" s="24">
        <v>0.25</v>
      </c>
      <c r="J69" s="24">
        <v>0.25</v>
      </c>
      <c r="K69" s="24">
        <v>0.25</v>
      </c>
      <c r="L69" s="30" t="s">
        <v>156</v>
      </c>
      <c r="M69" s="31" t="s">
        <v>157</v>
      </c>
      <c r="N69" s="18">
        <v>0</v>
      </c>
      <c r="O69" s="19">
        <f>+(N69*100%)/$G$69</f>
        <v>0</v>
      </c>
      <c r="P69" s="26">
        <f t="shared" si="54"/>
        <v>0</v>
      </c>
      <c r="Q69" s="30"/>
      <c r="R69" s="31"/>
      <c r="S69" s="18">
        <v>0</v>
      </c>
      <c r="T69" s="19">
        <f>+(S69*100%)/$G$69</f>
        <v>0</v>
      </c>
      <c r="U69" s="26">
        <f t="shared" si="51"/>
        <v>0</v>
      </c>
      <c r="V69" s="30"/>
      <c r="W69" s="31"/>
      <c r="X69" s="18">
        <v>0</v>
      </c>
      <c r="Y69" s="19">
        <f>+(X69*100%)/$G$69</f>
        <v>0</v>
      </c>
      <c r="Z69" s="26">
        <f t="shared" si="52"/>
        <v>0</v>
      </c>
      <c r="AA69" s="30"/>
      <c r="AB69" s="31"/>
      <c r="AC69" s="18">
        <v>0</v>
      </c>
      <c r="AD69" s="19">
        <f>+(AC69*100%)/$G$69</f>
        <v>0</v>
      </c>
      <c r="AE69" s="26">
        <f t="shared" si="53"/>
        <v>0</v>
      </c>
      <c r="AF69" s="30"/>
      <c r="AG69" s="31"/>
      <c r="AH69" s="26">
        <f t="shared" si="0"/>
        <v>0</v>
      </c>
      <c r="AI69" s="21"/>
    </row>
    <row r="70" spans="1:35" ht="39" x14ac:dyDescent="0.35">
      <c r="A70" s="12"/>
      <c r="B70" s="12"/>
      <c r="C70" s="13" t="s">
        <v>366</v>
      </c>
      <c r="D70" s="13"/>
      <c r="E70" s="14" t="s">
        <v>64</v>
      </c>
      <c r="F70" s="16">
        <f>SUM(F71:F73)</f>
        <v>1</v>
      </c>
      <c r="G70" s="16">
        <f>SUM(G71:G73)</f>
        <v>15</v>
      </c>
      <c r="H70" s="17">
        <v>0.25</v>
      </c>
      <c r="I70" s="17">
        <v>0.25</v>
      </c>
      <c r="J70" s="17">
        <v>0.25</v>
      </c>
      <c r="K70" s="17">
        <v>0.25</v>
      </c>
      <c r="L70" s="14" t="s">
        <v>106</v>
      </c>
      <c r="M70" s="14" t="s">
        <v>367</v>
      </c>
      <c r="N70" s="85">
        <f>SUM(N71:N75)</f>
        <v>0</v>
      </c>
      <c r="O70" s="86">
        <f>SUM(O71:O75)/3</f>
        <v>0</v>
      </c>
      <c r="P70" s="86">
        <f>SUM(P71:P75)/3</f>
        <v>0</v>
      </c>
      <c r="Q70" s="14"/>
      <c r="R70" s="14"/>
      <c r="S70" s="85">
        <f>SUM(S71:S75)</f>
        <v>0</v>
      </c>
      <c r="T70" s="86">
        <f>SUM(T71:T75)/3</f>
        <v>0</v>
      </c>
      <c r="U70" s="86">
        <f>SUM(U71:U75)/3</f>
        <v>0</v>
      </c>
      <c r="V70" s="14"/>
      <c r="W70" s="14"/>
      <c r="X70" s="85">
        <f>SUM(X71:X75)</f>
        <v>0</v>
      </c>
      <c r="Y70" s="86">
        <f>SUM(Y71:Y75)/3</f>
        <v>0</v>
      </c>
      <c r="Z70" s="86">
        <f>SUM(Z71:Z75)/3</f>
        <v>0</v>
      </c>
      <c r="AA70" s="14"/>
      <c r="AB70" s="14"/>
      <c r="AC70" s="85">
        <f>SUM(AC71:AC75)</f>
        <v>0</v>
      </c>
      <c r="AD70" s="86">
        <f>SUM(AD71:AD75)/3</f>
        <v>0</v>
      </c>
      <c r="AE70" s="86">
        <f>SUM(AE71:AE75)/3</f>
        <v>0</v>
      </c>
      <c r="AF70" s="14"/>
      <c r="AG70" s="14"/>
      <c r="AH70" s="86">
        <f t="shared" si="0"/>
        <v>0</v>
      </c>
      <c r="AI70" s="21"/>
    </row>
    <row r="71" spans="1:35" ht="26" x14ac:dyDescent="0.35">
      <c r="A71" s="60"/>
      <c r="B71" s="60"/>
      <c r="C71" s="30"/>
      <c r="D71" s="29" t="s">
        <v>368</v>
      </c>
      <c r="E71" s="71" t="s">
        <v>352</v>
      </c>
      <c r="F71" s="31">
        <v>0</v>
      </c>
      <c r="G71" s="31">
        <v>1</v>
      </c>
      <c r="H71" s="23">
        <v>1</v>
      </c>
      <c r="I71" s="23"/>
      <c r="J71" s="23"/>
      <c r="K71" s="23"/>
      <c r="L71" s="30" t="s">
        <v>369</v>
      </c>
      <c r="M71" s="31" t="s">
        <v>367</v>
      </c>
      <c r="N71" s="18">
        <v>0</v>
      </c>
      <c r="O71" s="19">
        <f>+(N71*100%)/$G$71</f>
        <v>0</v>
      </c>
      <c r="P71" s="26">
        <f t="shared" ref="P71:P73" si="55">+O71</f>
        <v>0</v>
      </c>
      <c r="Q71" s="30"/>
      <c r="R71" s="31"/>
      <c r="S71" s="18">
        <v>0</v>
      </c>
      <c r="T71" s="19">
        <f>+(S71*100%)/$G$71</f>
        <v>0</v>
      </c>
      <c r="U71" s="26">
        <f t="shared" ref="U71:U73" si="56">+T71</f>
        <v>0</v>
      </c>
      <c r="V71" s="30"/>
      <c r="W71" s="31"/>
      <c r="X71" s="18">
        <v>0</v>
      </c>
      <c r="Y71" s="19">
        <f>+(X71*100%)/$G$71</f>
        <v>0</v>
      </c>
      <c r="Z71" s="26">
        <f t="shared" ref="Z71:Z73" si="57">+Y71</f>
        <v>0</v>
      </c>
      <c r="AA71" s="30"/>
      <c r="AB71" s="31"/>
      <c r="AC71" s="18">
        <v>0</v>
      </c>
      <c r="AD71" s="19">
        <f>+(AC71*100%)/$G$71</f>
        <v>0</v>
      </c>
      <c r="AE71" s="26">
        <f t="shared" ref="AE71:AE73" si="58">+AD71</f>
        <v>0</v>
      </c>
      <c r="AF71" s="30"/>
      <c r="AG71" s="31"/>
      <c r="AH71" s="26">
        <f t="shared" ref="AH71:AH134" si="59">P71+U71+Z71+AE71</f>
        <v>0</v>
      </c>
      <c r="AI71" s="21"/>
    </row>
    <row r="72" spans="1:35" ht="26" x14ac:dyDescent="0.35">
      <c r="A72" s="60"/>
      <c r="B72" s="60"/>
      <c r="C72" s="30"/>
      <c r="D72" s="29" t="s">
        <v>370</v>
      </c>
      <c r="E72" s="71" t="s">
        <v>371</v>
      </c>
      <c r="F72" s="31">
        <v>1</v>
      </c>
      <c r="G72" s="31">
        <v>2</v>
      </c>
      <c r="H72" s="23"/>
      <c r="I72" s="23">
        <v>0.5</v>
      </c>
      <c r="J72" s="23"/>
      <c r="K72" s="23">
        <v>0.5</v>
      </c>
      <c r="L72" s="30" t="s">
        <v>372</v>
      </c>
      <c r="M72" s="31" t="s">
        <v>367</v>
      </c>
      <c r="N72" s="18">
        <v>0</v>
      </c>
      <c r="O72" s="19">
        <f>+(N72*100%)/$G$72</f>
        <v>0</v>
      </c>
      <c r="P72" s="26">
        <f t="shared" si="55"/>
        <v>0</v>
      </c>
      <c r="Q72" s="30"/>
      <c r="R72" s="31"/>
      <c r="S72" s="18">
        <v>0</v>
      </c>
      <c r="T72" s="19">
        <f>+(S72*100%)/$G$72</f>
        <v>0</v>
      </c>
      <c r="U72" s="26">
        <f t="shared" si="56"/>
        <v>0</v>
      </c>
      <c r="V72" s="30"/>
      <c r="W72" s="31"/>
      <c r="X72" s="18">
        <v>0</v>
      </c>
      <c r="Y72" s="19">
        <f>+(X72*100%)/$G$72</f>
        <v>0</v>
      </c>
      <c r="Z72" s="26">
        <f t="shared" si="57"/>
        <v>0</v>
      </c>
      <c r="AA72" s="30"/>
      <c r="AB72" s="31"/>
      <c r="AC72" s="18">
        <v>0</v>
      </c>
      <c r="AD72" s="19">
        <f>+(AC72*100%)/$G$72</f>
        <v>0</v>
      </c>
      <c r="AE72" s="26">
        <f t="shared" si="58"/>
        <v>0</v>
      </c>
      <c r="AF72" s="30"/>
      <c r="AG72" s="31"/>
      <c r="AH72" s="26">
        <f t="shared" si="59"/>
        <v>0</v>
      </c>
      <c r="AI72" s="21"/>
    </row>
    <row r="73" spans="1:35" ht="26" x14ac:dyDescent="0.35">
      <c r="A73" s="60"/>
      <c r="B73" s="60"/>
      <c r="C73" s="30"/>
      <c r="D73" s="29" t="s">
        <v>373</v>
      </c>
      <c r="E73" s="71" t="s">
        <v>108</v>
      </c>
      <c r="F73" s="31">
        <v>0</v>
      </c>
      <c r="G73" s="31">
        <v>12</v>
      </c>
      <c r="H73" s="23">
        <v>0.25</v>
      </c>
      <c r="I73" s="23">
        <v>0.25</v>
      </c>
      <c r="J73" s="23">
        <v>0.25</v>
      </c>
      <c r="K73" s="23">
        <v>0.25</v>
      </c>
      <c r="L73" s="30" t="s">
        <v>374</v>
      </c>
      <c r="M73" s="31" t="s">
        <v>367</v>
      </c>
      <c r="N73" s="18">
        <v>0</v>
      </c>
      <c r="O73" s="19">
        <f>+(N73*100%)/$G$73</f>
        <v>0</v>
      </c>
      <c r="P73" s="26">
        <f t="shared" si="55"/>
        <v>0</v>
      </c>
      <c r="Q73" s="30"/>
      <c r="R73" s="31"/>
      <c r="S73" s="18">
        <v>0</v>
      </c>
      <c r="T73" s="19">
        <f>+(S73*100%)/$G$73</f>
        <v>0</v>
      </c>
      <c r="U73" s="26">
        <f t="shared" si="56"/>
        <v>0</v>
      </c>
      <c r="V73" s="30"/>
      <c r="W73" s="31"/>
      <c r="X73" s="18">
        <v>0</v>
      </c>
      <c r="Y73" s="19">
        <f>+(X73*100%)/$G$73</f>
        <v>0</v>
      </c>
      <c r="Z73" s="26">
        <f t="shared" si="57"/>
        <v>0</v>
      </c>
      <c r="AA73" s="30"/>
      <c r="AB73" s="31"/>
      <c r="AC73" s="18">
        <v>0</v>
      </c>
      <c r="AD73" s="19">
        <f>+(AC73*100%)/$G$73</f>
        <v>0</v>
      </c>
      <c r="AE73" s="26">
        <f t="shared" si="58"/>
        <v>0</v>
      </c>
      <c r="AF73" s="30"/>
      <c r="AG73" s="31"/>
      <c r="AH73" s="26">
        <f t="shared" si="59"/>
        <v>0</v>
      </c>
      <c r="AI73" s="21"/>
    </row>
    <row r="74" spans="1:35" ht="39" x14ac:dyDescent="0.35">
      <c r="A74" s="12"/>
      <c r="B74" s="12"/>
      <c r="C74" s="13" t="s">
        <v>366</v>
      </c>
      <c r="D74" s="13"/>
      <c r="E74" s="14" t="s">
        <v>64</v>
      </c>
      <c r="F74" s="16">
        <f>SUM(F75:F78)</f>
        <v>0</v>
      </c>
      <c r="G74" s="16">
        <f>SUM(G75:G78)</f>
        <v>9</v>
      </c>
      <c r="H74" s="17">
        <v>0.25</v>
      </c>
      <c r="I74" s="17">
        <v>0.25</v>
      </c>
      <c r="J74" s="17">
        <v>0.25</v>
      </c>
      <c r="K74" s="17">
        <v>0.25</v>
      </c>
      <c r="L74" s="14" t="s">
        <v>106</v>
      </c>
      <c r="M74" s="14" t="s">
        <v>375</v>
      </c>
      <c r="N74" s="85">
        <f>SUM(N75:N79)</f>
        <v>0</v>
      </c>
      <c r="O74" s="86">
        <f>SUM(O75:O79)/4</f>
        <v>0</v>
      </c>
      <c r="P74" s="86">
        <f>SUM(P75:P79)/4</f>
        <v>0</v>
      </c>
      <c r="Q74" s="14"/>
      <c r="R74" s="14"/>
      <c r="S74" s="85">
        <f>SUM(S75:S79)</f>
        <v>0</v>
      </c>
      <c r="T74" s="86">
        <f>SUM(T75:T79)/4</f>
        <v>0</v>
      </c>
      <c r="U74" s="86">
        <f>SUM(U75:U79)/4</f>
        <v>0</v>
      </c>
      <c r="V74" s="14"/>
      <c r="W74" s="14"/>
      <c r="X74" s="85">
        <f>SUM(X75:X79)</f>
        <v>0</v>
      </c>
      <c r="Y74" s="86">
        <f>SUM(Y75:Y79)/4</f>
        <v>0</v>
      </c>
      <c r="Z74" s="86">
        <f>SUM(Z75:Z79)/4</f>
        <v>0</v>
      </c>
      <c r="AA74" s="14"/>
      <c r="AB74" s="14"/>
      <c r="AC74" s="85">
        <f>SUM(AC75:AC79)</f>
        <v>0</v>
      </c>
      <c r="AD74" s="86">
        <f>SUM(AD75:AD79)/4</f>
        <v>0</v>
      </c>
      <c r="AE74" s="86">
        <f>SUM(AE75:AE79)/4</f>
        <v>0</v>
      </c>
      <c r="AF74" s="14"/>
      <c r="AG74" s="14"/>
      <c r="AH74" s="86">
        <f t="shared" si="59"/>
        <v>0</v>
      </c>
      <c r="AI74" s="21"/>
    </row>
    <row r="75" spans="1:35" ht="26" x14ac:dyDescent="0.35">
      <c r="A75" s="60"/>
      <c r="B75" s="60"/>
      <c r="C75" s="30"/>
      <c r="D75" s="29" t="s">
        <v>376</v>
      </c>
      <c r="E75" s="71" t="s">
        <v>377</v>
      </c>
      <c r="F75" s="31">
        <v>0</v>
      </c>
      <c r="G75" s="31">
        <v>1</v>
      </c>
      <c r="H75" s="23">
        <v>1</v>
      </c>
      <c r="I75" s="23"/>
      <c r="J75" s="23"/>
      <c r="K75" s="23"/>
      <c r="L75" s="30" t="s">
        <v>369</v>
      </c>
      <c r="M75" s="31" t="s">
        <v>375</v>
      </c>
      <c r="N75" s="18">
        <v>0</v>
      </c>
      <c r="O75" s="19">
        <f>+(N75*100%)/$G$75</f>
        <v>0</v>
      </c>
      <c r="P75" s="26">
        <f t="shared" ref="P75:P78" si="60">+O75</f>
        <v>0</v>
      </c>
      <c r="Q75" s="30"/>
      <c r="R75" s="31"/>
      <c r="S75" s="18">
        <v>0</v>
      </c>
      <c r="T75" s="19">
        <f>+(S75*100%)/$G$75</f>
        <v>0</v>
      </c>
      <c r="U75" s="26">
        <f t="shared" ref="U75:U78" si="61">+T75</f>
        <v>0</v>
      </c>
      <c r="V75" s="30"/>
      <c r="W75" s="31"/>
      <c r="X75" s="18">
        <v>0</v>
      </c>
      <c r="Y75" s="19">
        <f>+(X75*100%)/$G$75</f>
        <v>0</v>
      </c>
      <c r="Z75" s="26">
        <f t="shared" ref="Z75:Z78" si="62">+Y75</f>
        <v>0</v>
      </c>
      <c r="AA75" s="30"/>
      <c r="AB75" s="31"/>
      <c r="AC75" s="18">
        <v>0</v>
      </c>
      <c r="AD75" s="19">
        <f>+(AC75*100%)/$G$75</f>
        <v>0</v>
      </c>
      <c r="AE75" s="26">
        <f t="shared" ref="AE75:AE78" si="63">+AD75</f>
        <v>0</v>
      </c>
      <c r="AF75" s="30"/>
      <c r="AG75" s="31"/>
      <c r="AH75" s="26">
        <f t="shared" si="59"/>
        <v>0</v>
      </c>
      <c r="AI75" s="21"/>
    </row>
    <row r="76" spans="1:35" ht="26" x14ac:dyDescent="0.35">
      <c r="A76" s="60"/>
      <c r="B76" s="60"/>
      <c r="C76" s="30"/>
      <c r="D76" s="29" t="s">
        <v>378</v>
      </c>
      <c r="E76" s="71" t="s">
        <v>379</v>
      </c>
      <c r="F76" s="31">
        <v>0</v>
      </c>
      <c r="G76" s="31">
        <v>1</v>
      </c>
      <c r="H76" s="23"/>
      <c r="I76" s="23">
        <v>1</v>
      </c>
      <c r="J76" s="23"/>
      <c r="K76" s="23"/>
      <c r="L76" s="30" t="s">
        <v>380</v>
      </c>
      <c r="M76" s="31" t="s">
        <v>375</v>
      </c>
      <c r="N76" s="18">
        <v>0</v>
      </c>
      <c r="O76" s="19">
        <f>+(N76*100%)/$G$76</f>
        <v>0</v>
      </c>
      <c r="P76" s="26">
        <f t="shared" si="60"/>
        <v>0</v>
      </c>
      <c r="Q76" s="30"/>
      <c r="R76" s="31"/>
      <c r="S76" s="18">
        <v>0</v>
      </c>
      <c r="T76" s="19">
        <f>+(S76*100%)/$G$76</f>
        <v>0</v>
      </c>
      <c r="U76" s="26">
        <f t="shared" si="61"/>
        <v>0</v>
      </c>
      <c r="V76" s="30"/>
      <c r="W76" s="31"/>
      <c r="X76" s="18">
        <v>0</v>
      </c>
      <c r="Y76" s="19">
        <f>+(X76*100%)/$G$76</f>
        <v>0</v>
      </c>
      <c r="Z76" s="26">
        <f t="shared" si="62"/>
        <v>0</v>
      </c>
      <c r="AA76" s="30"/>
      <c r="AB76" s="31"/>
      <c r="AC76" s="18">
        <v>0</v>
      </c>
      <c r="AD76" s="19">
        <f>+(AC76*100%)/$G$76</f>
        <v>0</v>
      </c>
      <c r="AE76" s="26">
        <f t="shared" si="63"/>
        <v>0</v>
      </c>
      <c r="AF76" s="30"/>
      <c r="AG76" s="31"/>
      <c r="AH76" s="26">
        <f t="shared" si="59"/>
        <v>0</v>
      </c>
      <c r="AI76" s="21"/>
    </row>
    <row r="77" spans="1:35" ht="26" x14ac:dyDescent="0.35">
      <c r="A77" s="60"/>
      <c r="B77" s="60"/>
      <c r="C77" s="30"/>
      <c r="D77" s="29" t="s">
        <v>381</v>
      </c>
      <c r="E77" s="71" t="s">
        <v>382</v>
      </c>
      <c r="F77" s="31">
        <v>0</v>
      </c>
      <c r="G77" s="31">
        <v>1</v>
      </c>
      <c r="H77" s="23">
        <v>1</v>
      </c>
      <c r="I77" s="23"/>
      <c r="J77" s="23"/>
      <c r="K77" s="23"/>
      <c r="L77" s="30" t="s">
        <v>383</v>
      </c>
      <c r="M77" s="31" t="s">
        <v>375</v>
      </c>
      <c r="N77" s="18">
        <v>0</v>
      </c>
      <c r="O77" s="19">
        <f>+(N77*100%)/$G$77</f>
        <v>0</v>
      </c>
      <c r="P77" s="26">
        <f t="shared" si="60"/>
        <v>0</v>
      </c>
      <c r="Q77" s="30"/>
      <c r="R77" s="31"/>
      <c r="S77" s="18">
        <v>0</v>
      </c>
      <c r="T77" s="19">
        <f>+(S77*100%)/$G$77</f>
        <v>0</v>
      </c>
      <c r="U77" s="26">
        <f t="shared" si="61"/>
        <v>0</v>
      </c>
      <c r="V77" s="30"/>
      <c r="W77" s="31"/>
      <c r="X77" s="18">
        <v>0</v>
      </c>
      <c r="Y77" s="19">
        <f>+(X77*100%)/$G$77</f>
        <v>0</v>
      </c>
      <c r="Z77" s="26">
        <f t="shared" si="62"/>
        <v>0</v>
      </c>
      <c r="AA77" s="30"/>
      <c r="AB77" s="31"/>
      <c r="AC77" s="18">
        <v>0</v>
      </c>
      <c r="AD77" s="19">
        <f>+(AC77*100%)/$G$77</f>
        <v>0</v>
      </c>
      <c r="AE77" s="26">
        <f t="shared" si="63"/>
        <v>0</v>
      </c>
      <c r="AF77" s="30"/>
      <c r="AG77" s="31"/>
      <c r="AH77" s="26">
        <f t="shared" si="59"/>
        <v>0</v>
      </c>
      <c r="AI77" s="21"/>
    </row>
    <row r="78" spans="1:35" ht="26" x14ac:dyDescent="0.35">
      <c r="A78" s="60"/>
      <c r="B78" s="60"/>
      <c r="C78" s="30"/>
      <c r="D78" s="29" t="s">
        <v>373</v>
      </c>
      <c r="E78" s="71" t="s">
        <v>108</v>
      </c>
      <c r="F78" s="31">
        <v>0</v>
      </c>
      <c r="G78" s="31">
        <v>6</v>
      </c>
      <c r="H78" s="24">
        <v>0.25</v>
      </c>
      <c r="I78" s="24">
        <v>0.25</v>
      </c>
      <c r="J78" s="24">
        <v>0.25</v>
      </c>
      <c r="K78" s="24">
        <v>0.25</v>
      </c>
      <c r="L78" s="30" t="s">
        <v>374</v>
      </c>
      <c r="M78" s="31" t="s">
        <v>375</v>
      </c>
      <c r="N78" s="18">
        <v>0</v>
      </c>
      <c r="O78" s="19">
        <f>+(N78*100%)/$G$78</f>
        <v>0</v>
      </c>
      <c r="P78" s="26">
        <f t="shared" si="60"/>
        <v>0</v>
      </c>
      <c r="Q78" s="30"/>
      <c r="R78" s="31"/>
      <c r="S78" s="18">
        <v>0</v>
      </c>
      <c r="T78" s="19">
        <f>+(S78*100%)/$G$78</f>
        <v>0</v>
      </c>
      <c r="U78" s="26">
        <f t="shared" si="61"/>
        <v>0</v>
      </c>
      <c r="V78" s="30"/>
      <c r="W78" s="31"/>
      <c r="X78" s="18">
        <v>0</v>
      </c>
      <c r="Y78" s="19">
        <f>+(X78*100%)/$G$78</f>
        <v>0</v>
      </c>
      <c r="Z78" s="26">
        <f t="shared" si="62"/>
        <v>0</v>
      </c>
      <c r="AA78" s="30"/>
      <c r="AB78" s="31"/>
      <c r="AC78" s="18">
        <v>0</v>
      </c>
      <c r="AD78" s="19">
        <f>+(AC78*100%)/$G$78</f>
        <v>0</v>
      </c>
      <c r="AE78" s="26">
        <f t="shared" si="63"/>
        <v>0</v>
      </c>
      <c r="AF78" s="30"/>
      <c r="AG78" s="31"/>
      <c r="AH78" s="26">
        <f t="shared" si="59"/>
        <v>0</v>
      </c>
      <c r="AI78" s="21"/>
    </row>
    <row r="79" spans="1:35" ht="26" x14ac:dyDescent="0.35">
      <c r="A79" s="12"/>
      <c r="B79" s="12"/>
      <c r="C79" s="13" t="s">
        <v>158</v>
      </c>
      <c r="D79" s="13"/>
      <c r="E79" s="14" t="s">
        <v>21</v>
      </c>
      <c r="F79" s="16">
        <f>SUM(F80:F82)</f>
        <v>0</v>
      </c>
      <c r="G79" s="16">
        <f>SUM(G80:G82)</f>
        <v>20</v>
      </c>
      <c r="H79" s="17">
        <v>0.25</v>
      </c>
      <c r="I79" s="17">
        <v>0.25</v>
      </c>
      <c r="J79" s="17">
        <v>0.25</v>
      </c>
      <c r="K79" s="17">
        <v>0.25</v>
      </c>
      <c r="L79" s="14" t="s">
        <v>76</v>
      </c>
      <c r="M79" s="14" t="s">
        <v>159</v>
      </c>
      <c r="N79" s="85">
        <f>SUM(N80:N84)</f>
        <v>0</v>
      </c>
      <c r="O79" s="86">
        <f>SUM(O80:O84)/3</f>
        <v>0</v>
      </c>
      <c r="P79" s="86">
        <f>SUM(P80:P84)/3</f>
        <v>0</v>
      </c>
      <c r="Q79" s="14"/>
      <c r="R79" s="14"/>
      <c r="S79" s="85">
        <f>SUM(S80:S84)</f>
        <v>0</v>
      </c>
      <c r="T79" s="86">
        <f>SUM(T80:T84)/3</f>
        <v>0</v>
      </c>
      <c r="U79" s="86">
        <f>SUM(U80:U84)/3</f>
        <v>0</v>
      </c>
      <c r="V79" s="14"/>
      <c r="W79" s="14"/>
      <c r="X79" s="85">
        <f>SUM(X80:X84)</f>
        <v>0</v>
      </c>
      <c r="Y79" s="86">
        <f>SUM(Y80:Y84)/3</f>
        <v>0</v>
      </c>
      <c r="Z79" s="86">
        <f>SUM(Z80:Z84)/3</f>
        <v>0</v>
      </c>
      <c r="AA79" s="14"/>
      <c r="AB79" s="14"/>
      <c r="AC79" s="85">
        <f>SUM(AC80:AC84)</f>
        <v>0</v>
      </c>
      <c r="AD79" s="86">
        <f>SUM(AD80:AD84)/3</f>
        <v>0</v>
      </c>
      <c r="AE79" s="86">
        <f>SUM(AE80:AE84)/3</f>
        <v>0</v>
      </c>
      <c r="AF79" s="14"/>
      <c r="AG79" s="14"/>
      <c r="AH79" s="86">
        <f t="shared" si="59"/>
        <v>0</v>
      </c>
      <c r="AI79" s="21"/>
    </row>
    <row r="80" spans="1:35" ht="26" x14ac:dyDescent="0.35">
      <c r="A80" s="30"/>
      <c r="B80" s="30"/>
      <c r="C80" s="21"/>
      <c r="D80" s="29" t="s">
        <v>160</v>
      </c>
      <c r="E80" s="30" t="s">
        <v>161</v>
      </c>
      <c r="F80" s="31">
        <v>0</v>
      </c>
      <c r="G80" s="31">
        <v>4</v>
      </c>
      <c r="H80" s="24">
        <v>0.25</v>
      </c>
      <c r="I80" s="24">
        <v>0.25</v>
      </c>
      <c r="J80" s="24">
        <v>0.25</v>
      </c>
      <c r="K80" s="24">
        <v>0.25</v>
      </c>
      <c r="L80" s="30" t="s">
        <v>162</v>
      </c>
      <c r="M80" s="30" t="s">
        <v>159</v>
      </c>
      <c r="N80" s="18">
        <v>0</v>
      </c>
      <c r="O80" s="19">
        <f>+(N80*100%)/$G$80</f>
        <v>0</v>
      </c>
      <c r="P80" s="26">
        <f t="shared" ref="P80:P82" si="64">+O80</f>
        <v>0</v>
      </c>
      <c r="Q80" s="30"/>
      <c r="R80" s="30"/>
      <c r="S80" s="18">
        <v>0</v>
      </c>
      <c r="T80" s="19">
        <f>+(S80*100%)/$G$80</f>
        <v>0</v>
      </c>
      <c r="U80" s="26">
        <f t="shared" ref="U80:U82" si="65">+T80</f>
        <v>0</v>
      </c>
      <c r="V80" s="30"/>
      <c r="W80" s="30"/>
      <c r="X80" s="18">
        <v>0</v>
      </c>
      <c r="Y80" s="19">
        <f>+(X80*100%)/$G$80</f>
        <v>0</v>
      </c>
      <c r="Z80" s="26">
        <f t="shared" ref="Z80:Z82" si="66">+Y80</f>
        <v>0</v>
      </c>
      <c r="AA80" s="30"/>
      <c r="AB80" s="30"/>
      <c r="AC80" s="18">
        <v>0</v>
      </c>
      <c r="AD80" s="19">
        <f>+(AC80*100%)/$G$80</f>
        <v>0</v>
      </c>
      <c r="AE80" s="26">
        <f t="shared" ref="AE80:AE82" si="67">+AD80</f>
        <v>0</v>
      </c>
      <c r="AF80" s="30"/>
      <c r="AG80" s="30"/>
      <c r="AH80" s="26">
        <f t="shared" si="59"/>
        <v>0</v>
      </c>
      <c r="AI80" s="21"/>
    </row>
    <row r="81" spans="1:35" ht="26" x14ac:dyDescent="0.35">
      <c r="A81" s="30"/>
      <c r="B81" s="30"/>
      <c r="C81" s="21"/>
      <c r="D81" s="29" t="s">
        <v>163</v>
      </c>
      <c r="E81" s="30" t="s">
        <v>75</v>
      </c>
      <c r="F81" s="31">
        <v>0</v>
      </c>
      <c r="G81" s="31">
        <v>12</v>
      </c>
      <c r="H81" s="24">
        <v>0.25</v>
      </c>
      <c r="I81" s="24">
        <v>0.25</v>
      </c>
      <c r="J81" s="24">
        <v>0.25</v>
      </c>
      <c r="K81" s="24">
        <v>0.25</v>
      </c>
      <c r="L81" s="30" t="s">
        <v>164</v>
      </c>
      <c r="M81" s="30" t="s">
        <v>159</v>
      </c>
      <c r="N81" s="18">
        <v>0</v>
      </c>
      <c r="O81" s="19">
        <f>+(N81*100%)/$G$81</f>
        <v>0</v>
      </c>
      <c r="P81" s="26">
        <f t="shared" si="64"/>
        <v>0</v>
      </c>
      <c r="Q81" s="30"/>
      <c r="R81" s="30"/>
      <c r="S81" s="18">
        <v>0</v>
      </c>
      <c r="T81" s="19">
        <f>+(S81*100%)/$G$81</f>
        <v>0</v>
      </c>
      <c r="U81" s="26">
        <f t="shared" si="65"/>
        <v>0</v>
      </c>
      <c r="V81" s="30"/>
      <c r="W81" s="30"/>
      <c r="X81" s="18">
        <v>0</v>
      </c>
      <c r="Y81" s="19">
        <f>+(X81*100%)/$G$81</f>
        <v>0</v>
      </c>
      <c r="Z81" s="26">
        <f t="shared" si="66"/>
        <v>0</v>
      </c>
      <c r="AA81" s="30"/>
      <c r="AB81" s="30"/>
      <c r="AC81" s="18">
        <v>0</v>
      </c>
      <c r="AD81" s="19">
        <f>+(AC81*100%)/$G$81</f>
        <v>0</v>
      </c>
      <c r="AE81" s="26">
        <f t="shared" si="67"/>
        <v>0</v>
      </c>
      <c r="AF81" s="30"/>
      <c r="AG81" s="30"/>
      <c r="AH81" s="26">
        <f t="shared" si="59"/>
        <v>0</v>
      </c>
      <c r="AI81" s="21"/>
    </row>
    <row r="82" spans="1:35" ht="26" x14ac:dyDescent="0.35">
      <c r="A82" s="30"/>
      <c r="B82" s="30"/>
      <c r="C82" s="21"/>
      <c r="D82" s="29" t="s">
        <v>165</v>
      </c>
      <c r="E82" s="30" t="s">
        <v>166</v>
      </c>
      <c r="F82" s="31">
        <v>0</v>
      </c>
      <c r="G82" s="31">
        <v>4</v>
      </c>
      <c r="H82" s="24">
        <v>0.25</v>
      </c>
      <c r="I82" s="24">
        <v>0.25</v>
      </c>
      <c r="J82" s="24">
        <v>0.25</v>
      </c>
      <c r="K82" s="24">
        <v>0.25</v>
      </c>
      <c r="L82" s="30" t="s">
        <v>167</v>
      </c>
      <c r="M82" s="30" t="s">
        <v>159</v>
      </c>
      <c r="N82" s="18">
        <v>0</v>
      </c>
      <c r="O82" s="19">
        <f>+(N82*100%)/$G$82</f>
        <v>0</v>
      </c>
      <c r="P82" s="26">
        <f t="shared" si="64"/>
        <v>0</v>
      </c>
      <c r="Q82" s="30"/>
      <c r="R82" s="30"/>
      <c r="S82" s="18">
        <v>0</v>
      </c>
      <c r="T82" s="19">
        <f>+(S82*100%)/$G$82</f>
        <v>0</v>
      </c>
      <c r="U82" s="26">
        <f t="shared" si="65"/>
        <v>0</v>
      </c>
      <c r="V82" s="30"/>
      <c r="W82" s="30"/>
      <c r="X82" s="18">
        <v>0</v>
      </c>
      <c r="Y82" s="19">
        <f>+(X82*100%)/$G$82</f>
        <v>0</v>
      </c>
      <c r="Z82" s="26">
        <f t="shared" si="66"/>
        <v>0</v>
      </c>
      <c r="AA82" s="30"/>
      <c r="AB82" s="30"/>
      <c r="AC82" s="18">
        <v>0</v>
      </c>
      <c r="AD82" s="19">
        <f>+(AC82*100%)/$G$82</f>
        <v>0</v>
      </c>
      <c r="AE82" s="26">
        <f t="shared" si="67"/>
        <v>0</v>
      </c>
      <c r="AF82" s="30"/>
      <c r="AG82" s="30"/>
      <c r="AH82" s="26">
        <f t="shared" si="59"/>
        <v>0</v>
      </c>
      <c r="AI82" s="21"/>
    </row>
    <row r="83" spans="1:35" ht="65" x14ac:dyDescent="0.35">
      <c r="A83" s="12"/>
      <c r="B83" s="12"/>
      <c r="C83" s="13" t="s">
        <v>384</v>
      </c>
      <c r="D83" s="13"/>
      <c r="E83" s="14" t="s">
        <v>168</v>
      </c>
      <c r="F83" s="16">
        <f>SUM(F84:F87)</f>
        <v>250</v>
      </c>
      <c r="G83" s="16">
        <f>SUM(G84:G87)</f>
        <v>259</v>
      </c>
      <c r="H83" s="17">
        <v>0.25</v>
      </c>
      <c r="I83" s="17">
        <v>0.25</v>
      </c>
      <c r="J83" s="17">
        <v>0.25</v>
      </c>
      <c r="K83" s="17">
        <v>0.25</v>
      </c>
      <c r="L83" s="14" t="s">
        <v>169</v>
      </c>
      <c r="M83" s="14" t="s">
        <v>170</v>
      </c>
      <c r="N83" s="85">
        <f>SUM(N84:N88)</f>
        <v>0</v>
      </c>
      <c r="O83" s="86">
        <f>SUM(O84:O88)/4</f>
        <v>0</v>
      </c>
      <c r="P83" s="86">
        <f>SUM(P84:P88)/4</f>
        <v>0</v>
      </c>
      <c r="Q83" s="14"/>
      <c r="R83" s="14"/>
      <c r="S83" s="85">
        <f>SUM(S84:S88)</f>
        <v>0</v>
      </c>
      <c r="T83" s="86">
        <f>SUM(T84:T88)/4</f>
        <v>0</v>
      </c>
      <c r="U83" s="86">
        <f>SUM(U84:U88)/4</f>
        <v>0</v>
      </c>
      <c r="V83" s="14"/>
      <c r="W83" s="14"/>
      <c r="X83" s="85">
        <f>SUM(X84:X88)</f>
        <v>0</v>
      </c>
      <c r="Y83" s="86">
        <f>SUM(Y84:Y88)/4</f>
        <v>0</v>
      </c>
      <c r="Z83" s="86">
        <f>SUM(Z84:Z88)/4</f>
        <v>0</v>
      </c>
      <c r="AA83" s="14"/>
      <c r="AB83" s="14"/>
      <c r="AC83" s="85">
        <f>SUM(AC84:AC88)</f>
        <v>0</v>
      </c>
      <c r="AD83" s="86">
        <f>SUM(AD84:AD88)/4</f>
        <v>0</v>
      </c>
      <c r="AE83" s="86">
        <f>SUM(AE84:AE88)/4</f>
        <v>0</v>
      </c>
      <c r="AF83" s="14"/>
      <c r="AG83" s="14"/>
      <c r="AH83" s="86">
        <f t="shared" si="59"/>
        <v>0</v>
      </c>
      <c r="AI83" s="21"/>
    </row>
    <row r="84" spans="1:35" ht="26" x14ac:dyDescent="0.35">
      <c r="A84" s="30"/>
      <c r="B84" s="30"/>
      <c r="C84" s="21"/>
      <c r="D84" s="65" t="s">
        <v>171</v>
      </c>
      <c r="E84" s="30" t="s">
        <v>172</v>
      </c>
      <c r="F84" s="31">
        <v>250</v>
      </c>
      <c r="G84" s="31">
        <v>250</v>
      </c>
      <c r="H84" s="24">
        <v>0.25</v>
      </c>
      <c r="I84" s="24">
        <v>0.25</v>
      </c>
      <c r="J84" s="24">
        <v>0.25</v>
      </c>
      <c r="K84" s="24">
        <v>0.25</v>
      </c>
      <c r="L84" s="30" t="s">
        <v>173</v>
      </c>
      <c r="M84" s="30" t="s">
        <v>170</v>
      </c>
      <c r="N84" s="18">
        <v>0</v>
      </c>
      <c r="O84" s="19">
        <f>+(N84*100%)/$G$84</f>
        <v>0</v>
      </c>
      <c r="P84" s="26">
        <f t="shared" ref="P84:P87" si="68">+O84</f>
        <v>0</v>
      </c>
      <c r="Q84" s="30"/>
      <c r="R84" s="30"/>
      <c r="S84" s="18">
        <v>0</v>
      </c>
      <c r="T84" s="19">
        <f>+(S84*100%)/$G$84</f>
        <v>0</v>
      </c>
      <c r="U84" s="26">
        <f t="shared" ref="U84:U87" si="69">+T84</f>
        <v>0</v>
      </c>
      <c r="V84" s="30"/>
      <c r="W84" s="30"/>
      <c r="X84" s="18">
        <v>0</v>
      </c>
      <c r="Y84" s="19">
        <f>+(X84*100%)/$G$84</f>
        <v>0</v>
      </c>
      <c r="Z84" s="26">
        <f t="shared" ref="Z84:Z87" si="70">+Y84</f>
        <v>0</v>
      </c>
      <c r="AA84" s="30"/>
      <c r="AB84" s="30"/>
      <c r="AC84" s="18">
        <v>0</v>
      </c>
      <c r="AD84" s="19">
        <f>+(AC84*100%)/$G$84</f>
        <v>0</v>
      </c>
      <c r="AE84" s="26">
        <f t="shared" ref="AE84:AE87" si="71">+AD84</f>
        <v>0</v>
      </c>
      <c r="AF84" s="30"/>
      <c r="AG84" s="30"/>
      <c r="AH84" s="26">
        <f t="shared" si="59"/>
        <v>0</v>
      </c>
      <c r="AI84" s="21"/>
    </row>
    <row r="85" spans="1:35" ht="26" x14ac:dyDescent="0.35">
      <c r="A85" s="30"/>
      <c r="B85" s="30"/>
      <c r="C85" s="21"/>
      <c r="D85" s="65" t="s">
        <v>174</v>
      </c>
      <c r="E85" s="30" t="s">
        <v>175</v>
      </c>
      <c r="F85" s="31">
        <v>0</v>
      </c>
      <c r="G85" s="31">
        <v>4</v>
      </c>
      <c r="H85" s="24">
        <v>0.25</v>
      </c>
      <c r="I85" s="24">
        <v>0.25</v>
      </c>
      <c r="J85" s="24">
        <v>0.25</v>
      </c>
      <c r="K85" s="24">
        <v>0.25</v>
      </c>
      <c r="L85" s="30" t="s">
        <v>176</v>
      </c>
      <c r="M85" s="30" t="s">
        <v>170</v>
      </c>
      <c r="N85" s="18">
        <v>0</v>
      </c>
      <c r="O85" s="19">
        <f>+(N85*100%)/$G$85</f>
        <v>0</v>
      </c>
      <c r="P85" s="26">
        <f t="shared" si="68"/>
        <v>0</v>
      </c>
      <c r="Q85" s="30"/>
      <c r="R85" s="30"/>
      <c r="S85" s="18">
        <v>0</v>
      </c>
      <c r="T85" s="19">
        <f>+(S85*100%)/$G$85</f>
        <v>0</v>
      </c>
      <c r="U85" s="26">
        <f t="shared" si="69"/>
        <v>0</v>
      </c>
      <c r="V85" s="30"/>
      <c r="W85" s="30"/>
      <c r="X85" s="18">
        <v>0</v>
      </c>
      <c r="Y85" s="19">
        <f>+(X85*100%)/$G$85</f>
        <v>0</v>
      </c>
      <c r="Z85" s="26">
        <f t="shared" si="70"/>
        <v>0</v>
      </c>
      <c r="AA85" s="30"/>
      <c r="AB85" s="30"/>
      <c r="AC85" s="18">
        <v>0</v>
      </c>
      <c r="AD85" s="19">
        <f>+(AC85*100%)/$G$85</f>
        <v>0</v>
      </c>
      <c r="AE85" s="26">
        <f t="shared" si="71"/>
        <v>0</v>
      </c>
      <c r="AF85" s="30"/>
      <c r="AG85" s="30"/>
      <c r="AH85" s="26">
        <f t="shared" si="59"/>
        <v>0</v>
      </c>
      <c r="AI85" s="21"/>
    </row>
    <row r="86" spans="1:35" ht="26" x14ac:dyDescent="0.35">
      <c r="A86" s="30"/>
      <c r="B86" s="30"/>
      <c r="C86" s="21"/>
      <c r="D86" s="65" t="s">
        <v>177</v>
      </c>
      <c r="E86" s="30" t="s">
        <v>178</v>
      </c>
      <c r="F86" s="31">
        <v>0</v>
      </c>
      <c r="G86" s="31">
        <v>1</v>
      </c>
      <c r="H86" s="24">
        <v>0.25</v>
      </c>
      <c r="I86" s="24">
        <v>0.25</v>
      </c>
      <c r="J86" s="24">
        <v>0.25</v>
      </c>
      <c r="K86" s="24">
        <v>0.25</v>
      </c>
      <c r="L86" s="30" t="s">
        <v>179</v>
      </c>
      <c r="M86" s="30" t="s">
        <v>170</v>
      </c>
      <c r="N86" s="18">
        <v>0</v>
      </c>
      <c r="O86" s="19">
        <f>+(N86*100%)/$G$86</f>
        <v>0</v>
      </c>
      <c r="P86" s="26">
        <f t="shared" si="68"/>
        <v>0</v>
      </c>
      <c r="Q86" s="30"/>
      <c r="R86" s="30"/>
      <c r="S86" s="18">
        <v>0</v>
      </c>
      <c r="T86" s="19">
        <f>+(S86*100%)/$G$86</f>
        <v>0</v>
      </c>
      <c r="U86" s="26">
        <f t="shared" si="69"/>
        <v>0</v>
      </c>
      <c r="V86" s="30"/>
      <c r="W86" s="30"/>
      <c r="X86" s="18">
        <v>0</v>
      </c>
      <c r="Y86" s="19">
        <f>+(X86*100%)/$G$86</f>
        <v>0</v>
      </c>
      <c r="Z86" s="26">
        <f t="shared" si="70"/>
        <v>0</v>
      </c>
      <c r="AA86" s="30"/>
      <c r="AB86" s="30"/>
      <c r="AC86" s="18">
        <v>0</v>
      </c>
      <c r="AD86" s="19">
        <f>+(AC86*100%)/$G$86</f>
        <v>0</v>
      </c>
      <c r="AE86" s="26">
        <f t="shared" si="71"/>
        <v>0</v>
      </c>
      <c r="AF86" s="30"/>
      <c r="AG86" s="30"/>
      <c r="AH86" s="26">
        <f t="shared" si="59"/>
        <v>0</v>
      </c>
      <c r="AI86" s="21"/>
    </row>
    <row r="87" spans="1:35" ht="39" x14ac:dyDescent="0.35">
      <c r="A87" s="30"/>
      <c r="B87" s="30"/>
      <c r="C87" s="21"/>
      <c r="D87" s="65" t="s">
        <v>180</v>
      </c>
      <c r="E87" s="30" t="s">
        <v>181</v>
      </c>
      <c r="F87" s="31">
        <v>0</v>
      </c>
      <c r="G87" s="31">
        <v>4</v>
      </c>
      <c r="H87" s="24">
        <v>0.25</v>
      </c>
      <c r="I87" s="24">
        <v>0.25</v>
      </c>
      <c r="J87" s="24">
        <v>0.25</v>
      </c>
      <c r="K87" s="24">
        <v>0.25</v>
      </c>
      <c r="L87" s="30" t="s">
        <v>182</v>
      </c>
      <c r="M87" s="30" t="s">
        <v>170</v>
      </c>
      <c r="N87" s="18">
        <v>0</v>
      </c>
      <c r="O87" s="19">
        <f>+(N87*100%)/$G$87</f>
        <v>0</v>
      </c>
      <c r="P87" s="26">
        <f t="shared" si="68"/>
        <v>0</v>
      </c>
      <c r="Q87" s="30"/>
      <c r="R87" s="30"/>
      <c r="S87" s="18">
        <v>0</v>
      </c>
      <c r="T87" s="19">
        <f>+(S87*100%)/$G$87</f>
        <v>0</v>
      </c>
      <c r="U87" s="26">
        <f t="shared" si="69"/>
        <v>0</v>
      </c>
      <c r="V87" s="30"/>
      <c r="W87" s="30"/>
      <c r="X87" s="18">
        <v>0</v>
      </c>
      <c r="Y87" s="19">
        <f>+(X87*100%)/$G$87</f>
        <v>0</v>
      </c>
      <c r="Z87" s="26">
        <f t="shared" si="70"/>
        <v>0</v>
      </c>
      <c r="AA87" s="30"/>
      <c r="AB87" s="30"/>
      <c r="AC87" s="18">
        <v>0</v>
      </c>
      <c r="AD87" s="19">
        <f>+(AC87*100%)/$G$87</f>
        <v>0</v>
      </c>
      <c r="AE87" s="26">
        <f t="shared" si="71"/>
        <v>0</v>
      </c>
      <c r="AF87" s="30"/>
      <c r="AG87" s="30"/>
      <c r="AH87" s="26">
        <f t="shared" si="59"/>
        <v>0</v>
      </c>
      <c r="AI87" s="21"/>
    </row>
    <row r="88" spans="1:35" ht="39" x14ac:dyDescent="0.35">
      <c r="A88" s="12"/>
      <c r="B88" s="12"/>
      <c r="C88" s="13" t="s">
        <v>183</v>
      </c>
      <c r="D88" s="13"/>
      <c r="E88" s="14" t="s">
        <v>64</v>
      </c>
      <c r="F88" s="16">
        <f>SUM(F89:F103)</f>
        <v>6491</v>
      </c>
      <c r="G88" s="16">
        <f>SUM(G89:G103)</f>
        <v>7181</v>
      </c>
      <c r="H88" s="17">
        <v>0.25</v>
      </c>
      <c r="I88" s="17">
        <v>0.25</v>
      </c>
      <c r="J88" s="17">
        <v>0.25</v>
      </c>
      <c r="K88" s="17">
        <v>0.25</v>
      </c>
      <c r="L88" s="28" t="s">
        <v>184</v>
      </c>
      <c r="M88" s="14" t="s">
        <v>185</v>
      </c>
      <c r="N88" s="85">
        <f>SUM(N89:N93)</f>
        <v>0</v>
      </c>
      <c r="O88" s="86">
        <f>SUM(O89:O93)/15</f>
        <v>0</v>
      </c>
      <c r="P88" s="86">
        <f>SUM(P89:P93)/15</f>
        <v>0</v>
      </c>
      <c r="Q88" s="28"/>
      <c r="R88" s="14"/>
      <c r="S88" s="85">
        <f>SUM(S89:S93)</f>
        <v>0</v>
      </c>
      <c r="T88" s="86">
        <f>SUM(T89:T93)/15</f>
        <v>0</v>
      </c>
      <c r="U88" s="86">
        <f>SUM(U89:U93)/15</f>
        <v>0</v>
      </c>
      <c r="V88" s="28"/>
      <c r="W88" s="14"/>
      <c r="X88" s="85">
        <f>SUM(X89:X93)</f>
        <v>0</v>
      </c>
      <c r="Y88" s="86">
        <f>SUM(Y89:Y93)/15</f>
        <v>0</v>
      </c>
      <c r="Z88" s="86">
        <f>SUM(Z89:Z93)/15</f>
        <v>0</v>
      </c>
      <c r="AA88" s="28"/>
      <c r="AB88" s="14"/>
      <c r="AC88" s="85">
        <f>SUM(AC89:AC93)</f>
        <v>0</v>
      </c>
      <c r="AD88" s="86">
        <f>SUM(AD89:AD93)/15</f>
        <v>0</v>
      </c>
      <c r="AE88" s="86">
        <f>SUM(AE89:AE93)/15</f>
        <v>0</v>
      </c>
      <c r="AF88" s="28"/>
      <c r="AG88" s="14"/>
      <c r="AH88" s="86">
        <f t="shared" si="59"/>
        <v>0</v>
      </c>
      <c r="AI88" s="21"/>
    </row>
    <row r="89" spans="1:35" ht="39" x14ac:dyDescent="0.35">
      <c r="A89" s="64"/>
      <c r="B89" s="64"/>
      <c r="C89" s="69"/>
      <c r="D89" s="29" t="s">
        <v>186</v>
      </c>
      <c r="E89" s="30" t="s">
        <v>187</v>
      </c>
      <c r="F89" s="31">
        <v>108</v>
      </c>
      <c r="G89" s="31">
        <v>108</v>
      </c>
      <c r="H89" s="32">
        <v>0.25</v>
      </c>
      <c r="I89" s="32">
        <v>0.25</v>
      </c>
      <c r="J89" s="32">
        <v>0.25</v>
      </c>
      <c r="K89" s="32">
        <v>0.25</v>
      </c>
      <c r="L89" s="33" t="s">
        <v>188</v>
      </c>
      <c r="M89" s="74" t="s">
        <v>189</v>
      </c>
      <c r="N89" s="18">
        <v>0</v>
      </c>
      <c r="O89" s="19">
        <f>+(N89*100%)/$G$89</f>
        <v>0</v>
      </c>
      <c r="P89" s="26">
        <f t="shared" ref="P89:P92" si="72">+O89</f>
        <v>0</v>
      </c>
      <c r="Q89" s="33"/>
      <c r="R89" s="74"/>
      <c r="S89" s="18">
        <v>0</v>
      </c>
      <c r="T89" s="19">
        <f>+(S89*100%)/$G$89</f>
        <v>0</v>
      </c>
      <c r="U89" s="26">
        <f t="shared" ref="U89:U103" si="73">+T89</f>
        <v>0</v>
      </c>
      <c r="V89" s="33"/>
      <c r="W89" s="74"/>
      <c r="X89" s="18">
        <v>0</v>
      </c>
      <c r="Y89" s="19">
        <f>+(X89*100%)/$G$89</f>
        <v>0</v>
      </c>
      <c r="Z89" s="26">
        <f t="shared" ref="Z89:Z103" si="74">+Y89</f>
        <v>0</v>
      </c>
      <c r="AA89" s="33"/>
      <c r="AB89" s="74"/>
      <c r="AC89" s="18">
        <v>0</v>
      </c>
      <c r="AD89" s="19">
        <f>+(AC89*100%)/$G$89</f>
        <v>0</v>
      </c>
      <c r="AE89" s="26">
        <f t="shared" ref="AE89:AE103" si="75">+AD89</f>
        <v>0</v>
      </c>
      <c r="AF89" s="33"/>
      <c r="AG89" s="74"/>
      <c r="AH89" s="26">
        <f t="shared" si="59"/>
        <v>0</v>
      </c>
      <c r="AI89" s="21"/>
    </row>
    <row r="90" spans="1:35" ht="39" x14ac:dyDescent="0.35">
      <c r="A90" s="64"/>
      <c r="B90" s="64"/>
      <c r="C90" s="69"/>
      <c r="D90" s="29" t="s">
        <v>190</v>
      </c>
      <c r="E90" s="30" t="s">
        <v>191</v>
      </c>
      <c r="F90" s="31">
        <v>36</v>
      </c>
      <c r="G90" s="31">
        <v>36</v>
      </c>
      <c r="H90" s="32">
        <v>0.25</v>
      </c>
      <c r="I90" s="32">
        <v>0.25</v>
      </c>
      <c r="J90" s="32">
        <v>0.25</v>
      </c>
      <c r="K90" s="32">
        <v>0.25</v>
      </c>
      <c r="L90" s="33" t="s">
        <v>192</v>
      </c>
      <c r="M90" s="74" t="s">
        <v>189</v>
      </c>
      <c r="N90" s="18">
        <v>0</v>
      </c>
      <c r="O90" s="19">
        <f>+(N90*100%)/$G$90</f>
        <v>0</v>
      </c>
      <c r="P90" s="26">
        <f t="shared" si="72"/>
        <v>0</v>
      </c>
      <c r="Q90" s="33"/>
      <c r="R90" s="74"/>
      <c r="S90" s="18">
        <v>0</v>
      </c>
      <c r="T90" s="19">
        <f>+(S90*100%)/$G$90</f>
        <v>0</v>
      </c>
      <c r="U90" s="26">
        <f t="shared" si="73"/>
        <v>0</v>
      </c>
      <c r="V90" s="33"/>
      <c r="W90" s="74"/>
      <c r="X90" s="18">
        <v>0</v>
      </c>
      <c r="Y90" s="19">
        <f>+(X90*100%)/$G$90</f>
        <v>0</v>
      </c>
      <c r="Z90" s="26">
        <f t="shared" si="74"/>
        <v>0</v>
      </c>
      <c r="AA90" s="33"/>
      <c r="AB90" s="74"/>
      <c r="AC90" s="18">
        <v>0</v>
      </c>
      <c r="AD90" s="19">
        <f>+(AC90*100%)/$G$90</f>
        <v>0</v>
      </c>
      <c r="AE90" s="26">
        <f t="shared" si="75"/>
        <v>0</v>
      </c>
      <c r="AF90" s="33"/>
      <c r="AG90" s="74"/>
      <c r="AH90" s="26">
        <f t="shared" si="59"/>
        <v>0</v>
      </c>
      <c r="AI90" s="21"/>
    </row>
    <row r="91" spans="1:35" ht="39" x14ac:dyDescent="0.35">
      <c r="A91" s="64"/>
      <c r="B91" s="64"/>
      <c r="C91" s="69"/>
      <c r="D91" s="34" t="s">
        <v>193</v>
      </c>
      <c r="E91" s="35" t="s">
        <v>194</v>
      </c>
      <c r="F91" s="36">
        <v>12</v>
      </c>
      <c r="G91" s="36">
        <v>12</v>
      </c>
      <c r="H91" s="37">
        <v>0.25</v>
      </c>
      <c r="I91" s="37">
        <v>0.25</v>
      </c>
      <c r="J91" s="37">
        <v>0.25</v>
      </c>
      <c r="K91" s="37">
        <v>0.25</v>
      </c>
      <c r="L91" s="33" t="s">
        <v>195</v>
      </c>
      <c r="M91" s="74" t="s">
        <v>189</v>
      </c>
      <c r="N91" s="18">
        <v>0</v>
      </c>
      <c r="O91" s="19">
        <f>+(N91*100%)/$G$91</f>
        <v>0</v>
      </c>
      <c r="P91" s="26">
        <f t="shared" si="72"/>
        <v>0</v>
      </c>
      <c r="Q91" s="33"/>
      <c r="R91" s="74"/>
      <c r="S91" s="18">
        <v>0</v>
      </c>
      <c r="T91" s="19">
        <f>+(S91*100%)/$G$91</f>
        <v>0</v>
      </c>
      <c r="U91" s="26">
        <f t="shared" si="73"/>
        <v>0</v>
      </c>
      <c r="V91" s="33"/>
      <c r="W91" s="74"/>
      <c r="X91" s="18">
        <v>0</v>
      </c>
      <c r="Y91" s="19">
        <f>+(X91*100%)/$G$91</f>
        <v>0</v>
      </c>
      <c r="Z91" s="26">
        <f t="shared" si="74"/>
        <v>0</v>
      </c>
      <c r="AA91" s="33"/>
      <c r="AB91" s="74"/>
      <c r="AC91" s="18">
        <v>0</v>
      </c>
      <c r="AD91" s="19">
        <f>+(AC91*100%)/$G$91</f>
        <v>0</v>
      </c>
      <c r="AE91" s="26">
        <f t="shared" si="75"/>
        <v>0</v>
      </c>
      <c r="AF91" s="33"/>
      <c r="AG91" s="74"/>
      <c r="AH91" s="26">
        <f t="shared" si="59"/>
        <v>0</v>
      </c>
      <c r="AI91" s="21"/>
    </row>
    <row r="92" spans="1:35" ht="39" x14ac:dyDescent="0.35">
      <c r="A92" s="64"/>
      <c r="B92" s="64"/>
      <c r="C92" s="69"/>
      <c r="D92" s="29" t="s">
        <v>196</v>
      </c>
      <c r="E92" s="30" t="s">
        <v>197</v>
      </c>
      <c r="F92" s="31">
        <v>6</v>
      </c>
      <c r="G92" s="31">
        <v>6</v>
      </c>
      <c r="H92" s="37">
        <v>0.25</v>
      </c>
      <c r="I92" s="37">
        <v>0.25</v>
      </c>
      <c r="J92" s="37">
        <v>0.25</v>
      </c>
      <c r="K92" s="37">
        <v>0.25</v>
      </c>
      <c r="L92" s="33" t="s">
        <v>198</v>
      </c>
      <c r="M92" s="74" t="s">
        <v>189</v>
      </c>
      <c r="N92" s="18">
        <v>0</v>
      </c>
      <c r="O92" s="19">
        <f>+(N92*100%)/$G$92</f>
        <v>0</v>
      </c>
      <c r="P92" s="26">
        <f t="shared" si="72"/>
        <v>0</v>
      </c>
      <c r="Q92" s="33"/>
      <c r="R92" s="74"/>
      <c r="S92" s="18">
        <v>0</v>
      </c>
      <c r="T92" s="19">
        <f>+(S92*100%)/$G$92</f>
        <v>0</v>
      </c>
      <c r="U92" s="26">
        <f t="shared" si="73"/>
        <v>0</v>
      </c>
      <c r="V92" s="33"/>
      <c r="W92" s="74"/>
      <c r="X92" s="18">
        <v>0</v>
      </c>
      <c r="Y92" s="19">
        <f>+(X92*100%)/$G$92</f>
        <v>0</v>
      </c>
      <c r="Z92" s="26">
        <f t="shared" si="74"/>
        <v>0</v>
      </c>
      <c r="AA92" s="33"/>
      <c r="AB92" s="74"/>
      <c r="AC92" s="18">
        <v>0</v>
      </c>
      <c r="AD92" s="19">
        <f>+(AC92*100%)/$G$92</f>
        <v>0</v>
      </c>
      <c r="AE92" s="26">
        <f t="shared" si="75"/>
        <v>0</v>
      </c>
      <c r="AF92" s="33"/>
      <c r="AG92" s="74"/>
      <c r="AH92" s="26">
        <f t="shared" si="59"/>
        <v>0</v>
      </c>
      <c r="AI92" s="21"/>
    </row>
    <row r="93" spans="1:35" ht="26" x14ac:dyDescent="0.35">
      <c r="A93" s="64"/>
      <c r="B93" s="64"/>
      <c r="C93" s="69"/>
      <c r="D93" s="29" t="s">
        <v>199</v>
      </c>
      <c r="E93" s="30" t="s">
        <v>200</v>
      </c>
      <c r="F93" s="31">
        <v>8</v>
      </c>
      <c r="G93" s="31">
        <v>8</v>
      </c>
      <c r="H93" s="37">
        <v>0.25</v>
      </c>
      <c r="I93" s="37">
        <v>0.25</v>
      </c>
      <c r="J93" s="37">
        <v>0.25</v>
      </c>
      <c r="K93" s="37">
        <v>0.25</v>
      </c>
      <c r="L93" s="33" t="s">
        <v>201</v>
      </c>
      <c r="M93" s="74" t="s">
        <v>189</v>
      </c>
      <c r="N93" s="18">
        <v>0</v>
      </c>
      <c r="O93" s="19">
        <f>+(N93*100%)/$G$93</f>
        <v>0</v>
      </c>
      <c r="P93" s="26">
        <f t="shared" ref="P93:P103" si="76">+O93</f>
        <v>0</v>
      </c>
      <c r="Q93" s="33"/>
      <c r="R93" s="74"/>
      <c r="S93" s="18">
        <v>0</v>
      </c>
      <c r="T93" s="19">
        <f>+(S93*100%)/$G$93</f>
        <v>0</v>
      </c>
      <c r="U93" s="26">
        <f t="shared" si="73"/>
        <v>0</v>
      </c>
      <c r="V93" s="33"/>
      <c r="W93" s="74"/>
      <c r="X93" s="18">
        <v>0</v>
      </c>
      <c r="Y93" s="19">
        <f>+(X93*100%)/$G$93</f>
        <v>0</v>
      </c>
      <c r="Z93" s="26">
        <f t="shared" si="74"/>
        <v>0</v>
      </c>
      <c r="AA93" s="33"/>
      <c r="AB93" s="74"/>
      <c r="AC93" s="18">
        <v>0</v>
      </c>
      <c r="AD93" s="19">
        <f>+(AC93*100%)/$G$93</f>
        <v>0</v>
      </c>
      <c r="AE93" s="26">
        <f t="shared" si="75"/>
        <v>0</v>
      </c>
      <c r="AF93" s="33"/>
      <c r="AG93" s="74"/>
      <c r="AH93" s="26">
        <f t="shared" si="59"/>
        <v>0</v>
      </c>
      <c r="AI93" s="21"/>
    </row>
    <row r="94" spans="1:35" ht="39" x14ac:dyDescent="0.35">
      <c r="A94" s="64"/>
      <c r="B94" s="64"/>
      <c r="C94" s="69"/>
      <c r="D94" s="29" t="s">
        <v>202</v>
      </c>
      <c r="E94" s="30" t="s">
        <v>203</v>
      </c>
      <c r="F94" s="31">
        <v>4</v>
      </c>
      <c r="G94" s="31">
        <v>4</v>
      </c>
      <c r="H94" s="37">
        <v>0.25</v>
      </c>
      <c r="I94" s="37">
        <v>0.25</v>
      </c>
      <c r="J94" s="37">
        <v>0.25</v>
      </c>
      <c r="K94" s="37">
        <v>0.25</v>
      </c>
      <c r="L94" s="33" t="s">
        <v>204</v>
      </c>
      <c r="M94" s="74" t="s">
        <v>189</v>
      </c>
      <c r="N94" s="18">
        <v>0</v>
      </c>
      <c r="O94" s="19">
        <f>+(N94*100%)/$G$94</f>
        <v>0</v>
      </c>
      <c r="P94" s="26">
        <f t="shared" si="76"/>
        <v>0</v>
      </c>
      <c r="Q94" s="33"/>
      <c r="R94" s="74"/>
      <c r="S94" s="18">
        <v>0</v>
      </c>
      <c r="T94" s="19">
        <f>+(S94*100%)/$G$94</f>
        <v>0</v>
      </c>
      <c r="U94" s="26">
        <f t="shared" si="73"/>
        <v>0</v>
      </c>
      <c r="V94" s="33"/>
      <c r="W94" s="74"/>
      <c r="X94" s="18">
        <v>0</v>
      </c>
      <c r="Y94" s="19">
        <f>+(X94*100%)/$G$94</f>
        <v>0</v>
      </c>
      <c r="Z94" s="26">
        <f t="shared" si="74"/>
        <v>0</v>
      </c>
      <c r="AA94" s="33"/>
      <c r="AB94" s="74"/>
      <c r="AC94" s="18">
        <v>0</v>
      </c>
      <c r="AD94" s="19">
        <f>+(AC94*100%)/$G$94</f>
        <v>0</v>
      </c>
      <c r="AE94" s="26">
        <f t="shared" si="75"/>
        <v>0</v>
      </c>
      <c r="AF94" s="33"/>
      <c r="AG94" s="74"/>
      <c r="AH94" s="26">
        <f t="shared" si="59"/>
        <v>0</v>
      </c>
      <c r="AI94" s="21"/>
    </row>
    <row r="95" spans="1:35" ht="39" x14ac:dyDescent="0.35">
      <c r="A95" s="64"/>
      <c r="B95" s="64"/>
      <c r="C95" s="69"/>
      <c r="D95" s="29" t="s">
        <v>205</v>
      </c>
      <c r="E95" s="30" t="s">
        <v>206</v>
      </c>
      <c r="F95" s="31">
        <v>2</v>
      </c>
      <c r="G95" s="31">
        <v>2</v>
      </c>
      <c r="H95" s="37">
        <v>0.25</v>
      </c>
      <c r="I95" s="37">
        <v>0.25</v>
      </c>
      <c r="J95" s="37">
        <v>0.25</v>
      </c>
      <c r="K95" s="37">
        <v>0.25</v>
      </c>
      <c r="L95" s="33" t="s">
        <v>207</v>
      </c>
      <c r="M95" s="74" t="s">
        <v>189</v>
      </c>
      <c r="N95" s="18">
        <v>0</v>
      </c>
      <c r="O95" s="19">
        <f>+(N95*100%)/$G$95</f>
        <v>0</v>
      </c>
      <c r="P95" s="26">
        <f t="shared" si="76"/>
        <v>0</v>
      </c>
      <c r="Q95" s="33"/>
      <c r="R95" s="74"/>
      <c r="S95" s="18">
        <v>0</v>
      </c>
      <c r="T95" s="19">
        <f>+(S95*100%)/$G$95</f>
        <v>0</v>
      </c>
      <c r="U95" s="26">
        <f t="shared" si="73"/>
        <v>0</v>
      </c>
      <c r="V95" s="33"/>
      <c r="W95" s="74"/>
      <c r="X95" s="18">
        <v>0</v>
      </c>
      <c r="Y95" s="19">
        <f>+(X95*100%)/$G$95</f>
        <v>0</v>
      </c>
      <c r="Z95" s="26">
        <f t="shared" si="74"/>
        <v>0</v>
      </c>
      <c r="AA95" s="33"/>
      <c r="AB95" s="74"/>
      <c r="AC95" s="18">
        <v>0</v>
      </c>
      <c r="AD95" s="19">
        <f>+(AC95*100%)/$G$95</f>
        <v>0</v>
      </c>
      <c r="AE95" s="26">
        <f t="shared" si="75"/>
        <v>0</v>
      </c>
      <c r="AF95" s="33"/>
      <c r="AG95" s="74"/>
      <c r="AH95" s="26">
        <f t="shared" si="59"/>
        <v>0</v>
      </c>
      <c r="AI95" s="21"/>
    </row>
    <row r="96" spans="1:35" ht="52" x14ac:dyDescent="0.35">
      <c r="A96" s="64"/>
      <c r="B96" s="64"/>
      <c r="C96" s="69"/>
      <c r="D96" s="65" t="s">
        <v>385</v>
      </c>
      <c r="E96" s="20" t="s">
        <v>386</v>
      </c>
      <c r="F96" s="31">
        <v>1660</v>
      </c>
      <c r="G96" s="22">
        <v>1842</v>
      </c>
      <c r="H96" s="32">
        <v>0.25</v>
      </c>
      <c r="I96" s="32">
        <v>0.25</v>
      </c>
      <c r="J96" s="32">
        <v>0.25</v>
      </c>
      <c r="K96" s="32">
        <v>0.25</v>
      </c>
      <c r="L96" s="32" t="s">
        <v>387</v>
      </c>
      <c r="M96" s="30" t="s">
        <v>208</v>
      </c>
      <c r="N96" s="18">
        <v>0</v>
      </c>
      <c r="O96" s="19">
        <f>+(N96*100%)/$G$96</f>
        <v>0</v>
      </c>
      <c r="P96" s="26">
        <f t="shared" si="76"/>
        <v>0</v>
      </c>
      <c r="Q96" s="32"/>
      <c r="R96" s="30"/>
      <c r="S96" s="18">
        <v>0</v>
      </c>
      <c r="T96" s="19">
        <f>+(S96*100%)/$G$96</f>
        <v>0</v>
      </c>
      <c r="U96" s="26">
        <f t="shared" si="73"/>
        <v>0</v>
      </c>
      <c r="V96" s="32"/>
      <c r="W96" s="30"/>
      <c r="X96" s="18">
        <v>0</v>
      </c>
      <c r="Y96" s="19">
        <f>+(X96*100%)/$G$96</f>
        <v>0</v>
      </c>
      <c r="Z96" s="26">
        <f t="shared" si="74"/>
        <v>0</v>
      </c>
      <c r="AA96" s="32"/>
      <c r="AB96" s="30"/>
      <c r="AC96" s="18">
        <v>0</v>
      </c>
      <c r="AD96" s="19">
        <f>+(AC96*100%)/$G$96</f>
        <v>0</v>
      </c>
      <c r="AE96" s="26">
        <f t="shared" si="75"/>
        <v>0</v>
      </c>
      <c r="AF96" s="32"/>
      <c r="AG96" s="30"/>
      <c r="AH96" s="26">
        <f t="shared" si="59"/>
        <v>0</v>
      </c>
      <c r="AI96" s="21"/>
    </row>
    <row r="97" spans="1:35" ht="52" x14ac:dyDescent="0.35">
      <c r="A97" s="64"/>
      <c r="B97" s="64"/>
      <c r="C97" s="69"/>
      <c r="D97" s="65" t="s">
        <v>388</v>
      </c>
      <c r="E97" s="20" t="s">
        <v>389</v>
      </c>
      <c r="F97" s="31">
        <v>4278</v>
      </c>
      <c r="G97" s="22">
        <v>4748</v>
      </c>
      <c r="H97" s="32">
        <v>0.25</v>
      </c>
      <c r="I97" s="32">
        <v>0.25</v>
      </c>
      <c r="J97" s="32">
        <v>0.25</v>
      </c>
      <c r="K97" s="32">
        <v>0.25</v>
      </c>
      <c r="L97" s="32" t="s">
        <v>387</v>
      </c>
      <c r="M97" s="30" t="s">
        <v>208</v>
      </c>
      <c r="N97" s="18">
        <v>0</v>
      </c>
      <c r="O97" s="19">
        <f>+(N97*100%)/$G$97</f>
        <v>0</v>
      </c>
      <c r="P97" s="26">
        <f t="shared" si="76"/>
        <v>0</v>
      </c>
      <c r="Q97" s="32"/>
      <c r="R97" s="30"/>
      <c r="S97" s="18">
        <v>0</v>
      </c>
      <c r="T97" s="19">
        <f>+(S97*100%)/$G$97</f>
        <v>0</v>
      </c>
      <c r="U97" s="26">
        <f t="shared" si="73"/>
        <v>0</v>
      </c>
      <c r="V97" s="32"/>
      <c r="W97" s="30"/>
      <c r="X97" s="18">
        <v>0</v>
      </c>
      <c r="Y97" s="19">
        <f>+(X97*100%)/$G$97</f>
        <v>0</v>
      </c>
      <c r="Z97" s="26">
        <f t="shared" si="74"/>
        <v>0</v>
      </c>
      <c r="AA97" s="32"/>
      <c r="AB97" s="30"/>
      <c r="AC97" s="18">
        <v>0</v>
      </c>
      <c r="AD97" s="19">
        <f>+(AC97*100%)/$G$97</f>
        <v>0</v>
      </c>
      <c r="AE97" s="26">
        <f t="shared" si="75"/>
        <v>0</v>
      </c>
      <c r="AF97" s="32"/>
      <c r="AG97" s="30"/>
      <c r="AH97" s="26">
        <f t="shared" si="59"/>
        <v>0</v>
      </c>
      <c r="AI97" s="21"/>
    </row>
    <row r="98" spans="1:35" ht="52" x14ac:dyDescent="0.35">
      <c r="A98" s="64"/>
      <c r="B98" s="64"/>
      <c r="C98" s="69"/>
      <c r="D98" s="65" t="s">
        <v>390</v>
      </c>
      <c r="E98" s="20" t="s">
        <v>391</v>
      </c>
      <c r="F98" s="31">
        <v>180</v>
      </c>
      <c r="G98" s="22">
        <v>199</v>
      </c>
      <c r="H98" s="32">
        <v>0.25</v>
      </c>
      <c r="I98" s="32">
        <v>0.25</v>
      </c>
      <c r="J98" s="32">
        <v>0.25</v>
      </c>
      <c r="K98" s="32">
        <v>0.25</v>
      </c>
      <c r="L98" s="32" t="s">
        <v>387</v>
      </c>
      <c r="M98" s="30" t="s">
        <v>208</v>
      </c>
      <c r="N98" s="18">
        <v>0</v>
      </c>
      <c r="O98" s="19">
        <f>+(N98*100%)/$G$98</f>
        <v>0</v>
      </c>
      <c r="P98" s="26">
        <f t="shared" si="76"/>
        <v>0</v>
      </c>
      <c r="Q98" s="32"/>
      <c r="R98" s="30"/>
      <c r="S98" s="18">
        <v>0</v>
      </c>
      <c r="T98" s="19">
        <f>+(S98*100%)/$G$98</f>
        <v>0</v>
      </c>
      <c r="U98" s="26">
        <f t="shared" si="73"/>
        <v>0</v>
      </c>
      <c r="V98" s="32"/>
      <c r="W98" s="30"/>
      <c r="X98" s="18">
        <v>0</v>
      </c>
      <c r="Y98" s="19">
        <f>+(X98*100%)/$G$98</f>
        <v>0</v>
      </c>
      <c r="Z98" s="26">
        <f t="shared" si="74"/>
        <v>0</v>
      </c>
      <c r="AA98" s="32"/>
      <c r="AB98" s="30"/>
      <c r="AC98" s="18">
        <v>0</v>
      </c>
      <c r="AD98" s="19">
        <f>+(AC98*100%)/$G$98</f>
        <v>0</v>
      </c>
      <c r="AE98" s="26">
        <f t="shared" si="75"/>
        <v>0</v>
      </c>
      <c r="AF98" s="32"/>
      <c r="AG98" s="30"/>
      <c r="AH98" s="26">
        <f t="shared" si="59"/>
        <v>0</v>
      </c>
      <c r="AI98" s="21"/>
    </row>
    <row r="99" spans="1:35" ht="52" x14ac:dyDescent="0.35">
      <c r="A99" s="64"/>
      <c r="B99" s="64"/>
      <c r="C99" s="69"/>
      <c r="D99" s="65" t="s">
        <v>392</v>
      </c>
      <c r="E99" s="20" t="s">
        <v>393</v>
      </c>
      <c r="F99" s="31">
        <v>180</v>
      </c>
      <c r="G99" s="22">
        <v>199</v>
      </c>
      <c r="H99" s="32">
        <v>0.25</v>
      </c>
      <c r="I99" s="32">
        <v>0.25</v>
      </c>
      <c r="J99" s="32">
        <v>0.25</v>
      </c>
      <c r="K99" s="32">
        <v>0.25</v>
      </c>
      <c r="L99" s="32" t="s">
        <v>387</v>
      </c>
      <c r="M99" s="30" t="s">
        <v>208</v>
      </c>
      <c r="N99" s="18">
        <v>0</v>
      </c>
      <c r="O99" s="19">
        <f>+(N99*100%)/$G$99</f>
        <v>0</v>
      </c>
      <c r="P99" s="26">
        <f t="shared" si="76"/>
        <v>0</v>
      </c>
      <c r="Q99" s="32"/>
      <c r="R99" s="30"/>
      <c r="S99" s="18">
        <v>0</v>
      </c>
      <c r="T99" s="19">
        <f>+(S99*100%)/$G$99</f>
        <v>0</v>
      </c>
      <c r="U99" s="26">
        <f t="shared" si="73"/>
        <v>0</v>
      </c>
      <c r="V99" s="32"/>
      <c r="W99" s="30"/>
      <c r="X99" s="18">
        <v>0</v>
      </c>
      <c r="Y99" s="19">
        <f>+(X99*100%)/$G$99</f>
        <v>0</v>
      </c>
      <c r="Z99" s="26">
        <f t="shared" si="74"/>
        <v>0</v>
      </c>
      <c r="AA99" s="32"/>
      <c r="AB99" s="30"/>
      <c r="AC99" s="18">
        <v>0</v>
      </c>
      <c r="AD99" s="19">
        <f>+(AC99*100%)/$G$99</f>
        <v>0</v>
      </c>
      <c r="AE99" s="26">
        <f t="shared" si="75"/>
        <v>0</v>
      </c>
      <c r="AF99" s="32"/>
      <c r="AG99" s="30"/>
      <c r="AH99" s="26">
        <f t="shared" si="59"/>
        <v>0</v>
      </c>
      <c r="AI99" s="21"/>
    </row>
    <row r="100" spans="1:35" ht="39" x14ac:dyDescent="0.35">
      <c r="A100" s="64"/>
      <c r="B100" s="64"/>
      <c r="C100" s="69"/>
      <c r="D100" s="65" t="s">
        <v>209</v>
      </c>
      <c r="E100" s="20" t="s">
        <v>394</v>
      </c>
      <c r="F100" s="31">
        <v>1</v>
      </c>
      <c r="G100" s="22">
        <v>1</v>
      </c>
      <c r="H100" s="32"/>
      <c r="I100" s="32"/>
      <c r="J100" s="32">
        <v>1</v>
      </c>
      <c r="K100" s="32"/>
      <c r="L100" s="32" t="s">
        <v>395</v>
      </c>
      <c r="M100" s="30" t="s">
        <v>208</v>
      </c>
      <c r="N100" s="18">
        <v>0</v>
      </c>
      <c r="O100" s="19">
        <f>+(N100*100%)/$G$100</f>
        <v>0</v>
      </c>
      <c r="P100" s="26">
        <f t="shared" si="76"/>
        <v>0</v>
      </c>
      <c r="Q100" s="32"/>
      <c r="R100" s="30"/>
      <c r="S100" s="18">
        <v>0</v>
      </c>
      <c r="T100" s="19">
        <f>+(S100*100%)/$G$100</f>
        <v>0</v>
      </c>
      <c r="U100" s="26">
        <f t="shared" si="73"/>
        <v>0</v>
      </c>
      <c r="V100" s="32"/>
      <c r="W100" s="30"/>
      <c r="X100" s="18">
        <v>0</v>
      </c>
      <c r="Y100" s="19">
        <f>+(X100*100%)/$G$100</f>
        <v>0</v>
      </c>
      <c r="Z100" s="26">
        <f t="shared" si="74"/>
        <v>0</v>
      </c>
      <c r="AA100" s="32"/>
      <c r="AB100" s="30"/>
      <c r="AC100" s="18">
        <v>0</v>
      </c>
      <c r="AD100" s="19">
        <f>+(AC100*100%)/$G$100</f>
        <v>0</v>
      </c>
      <c r="AE100" s="26">
        <f t="shared" si="75"/>
        <v>0</v>
      </c>
      <c r="AF100" s="32"/>
      <c r="AG100" s="30"/>
      <c r="AH100" s="26">
        <f t="shared" si="59"/>
        <v>0</v>
      </c>
      <c r="AI100" s="21"/>
    </row>
    <row r="101" spans="1:35" ht="39" x14ac:dyDescent="0.35">
      <c r="A101" s="75"/>
      <c r="B101" s="75"/>
      <c r="C101" s="69"/>
      <c r="D101" s="65" t="s">
        <v>210</v>
      </c>
      <c r="E101" s="20" t="s">
        <v>211</v>
      </c>
      <c r="F101" s="31">
        <v>3</v>
      </c>
      <c r="G101" s="22">
        <v>3</v>
      </c>
      <c r="H101" s="68">
        <v>0.25</v>
      </c>
      <c r="I101" s="68">
        <v>0.25</v>
      </c>
      <c r="J101" s="68">
        <v>0.25</v>
      </c>
      <c r="K101" s="68">
        <v>0.25</v>
      </c>
      <c r="L101" s="32" t="s">
        <v>396</v>
      </c>
      <c r="M101" s="30" t="s">
        <v>208</v>
      </c>
      <c r="N101" s="18">
        <v>0</v>
      </c>
      <c r="O101" s="19">
        <f>+(N101*100%)/$G$101</f>
        <v>0</v>
      </c>
      <c r="P101" s="26">
        <f t="shared" si="76"/>
        <v>0</v>
      </c>
      <c r="Q101" s="32"/>
      <c r="R101" s="30"/>
      <c r="S101" s="18">
        <v>0</v>
      </c>
      <c r="T101" s="19">
        <f>+(S101*100%)/$G$101</f>
        <v>0</v>
      </c>
      <c r="U101" s="26">
        <f t="shared" si="73"/>
        <v>0</v>
      </c>
      <c r="V101" s="32"/>
      <c r="W101" s="30"/>
      <c r="X101" s="18">
        <v>0</v>
      </c>
      <c r="Y101" s="19">
        <f>+(X101*100%)/$G$101</f>
        <v>0</v>
      </c>
      <c r="Z101" s="26">
        <f t="shared" si="74"/>
        <v>0</v>
      </c>
      <c r="AA101" s="32"/>
      <c r="AB101" s="30"/>
      <c r="AC101" s="18">
        <v>0</v>
      </c>
      <c r="AD101" s="19">
        <f>+(AC101*100%)/$G$101</f>
        <v>0</v>
      </c>
      <c r="AE101" s="26">
        <f t="shared" si="75"/>
        <v>0</v>
      </c>
      <c r="AF101" s="32"/>
      <c r="AG101" s="30"/>
      <c r="AH101" s="26">
        <f t="shared" si="59"/>
        <v>0</v>
      </c>
      <c r="AI101" s="21"/>
    </row>
    <row r="102" spans="1:35" ht="26" x14ac:dyDescent="0.35">
      <c r="A102" s="75"/>
      <c r="B102" s="75"/>
      <c r="C102" s="69"/>
      <c r="D102" s="65" t="s">
        <v>212</v>
      </c>
      <c r="E102" s="20" t="s">
        <v>213</v>
      </c>
      <c r="F102" s="31">
        <v>12</v>
      </c>
      <c r="G102" s="22">
        <v>12</v>
      </c>
      <c r="H102" s="68">
        <v>0.25</v>
      </c>
      <c r="I102" s="68">
        <v>0.25</v>
      </c>
      <c r="J102" s="68">
        <v>0.25</v>
      </c>
      <c r="K102" s="68">
        <v>0.25</v>
      </c>
      <c r="L102" s="32" t="s">
        <v>397</v>
      </c>
      <c r="M102" s="30" t="s">
        <v>208</v>
      </c>
      <c r="N102" s="18">
        <v>0</v>
      </c>
      <c r="O102" s="19">
        <f>+(N102*100%)/$G$102</f>
        <v>0</v>
      </c>
      <c r="P102" s="26">
        <f t="shared" si="76"/>
        <v>0</v>
      </c>
      <c r="Q102" s="32"/>
      <c r="R102" s="30"/>
      <c r="S102" s="18">
        <v>0</v>
      </c>
      <c r="T102" s="19">
        <f>+(S102*100%)/$G$102</f>
        <v>0</v>
      </c>
      <c r="U102" s="26">
        <f t="shared" si="73"/>
        <v>0</v>
      </c>
      <c r="V102" s="32"/>
      <c r="W102" s="30"/>
      <c r="X102" s="18">
        <v>0</v>
      </c>
      <c r="Y102" s="19">
        <f>+(X102*100%)/$G$102</f>
        <v>0</v>
      </c>
      <c r="Z102" s="26">
        <f t="shared" si="74"/>
        <v>0</v>
      </c>
      <c r="AA102" s="32"/>
      <c r="AB102" s="30"/>
      <c r="AC102" s="18">
        <v>0</v>
      </c>
      <c r="AD102" s="19">
        <f>+(AC102*100%)/$G$102</f>
        <v>0</v>
      </c>
      <c r="AE102" s="26">
        <f t="shared" si="75"/>
        <v>0</v>
      </c>
      <c r="AF102" s="32"/>
      <c r="AG102" s="30"/>
      <c r="AH102" s="26">
        <f t="shared" si="59"/>
        <v>0</v>
      </c>
      <c r="AI102" s="21"/>
    </row>
    <row r="103" spans="1:35" ht="26" x14ac:dyDescent="0.35">
      <c r="A103" s="75"/>
      <c r="B103" s="75"/>
      <c r="C103" s="69"/>
      <c r="D103" s="65" t="s">
        <v>398</v>
      </c>
      <c r="E103" s="20" t="s">
        <v>399</v>
      </c>
      <c r="F103" s="31">
        <v>1</v>
      </c>
      <c r="G103" s="22">
        <v>1</v>
      </c>
      <c r="H103" s="68"/>
      <c r="I103" s="68">
        <v>1</v>
      </c>
      <c r="J103" s="68"/>
      <c r="K103" s="68"/>
      <c r="L103" s="32" t="s">
        <v>400</v>
      </c>
      <c r="M103" s="30" t="s">
        <v>208</v>
      </c>
      <c r="N103" s="18">
        <v>0</v>
      </c>
      <c r="O103" s="19">
        <f>+(N103*100%)/$G$103</f>
        <v>0</v>
      </c>
      <c r="P103" s="26">
        <f t="shared" si="76"/>
        <v>0</v>
      </c>
      <c r="Q103" s="32"/>
      <c r="R103" s="30"/>
      <c r="S103" s="18">
        <v>0</v>
      </c>
      <c r="T103" s="19">
        <f>+(S103*100%)/$G$103</f>
        <v>0</v>
      </c>
      <c r="U103" s="26">
        <f t="shared" si="73"/>
        <v>0</v>
      </c>
      <c r="V103" s="32"/>
      <c r="W103" s="30"/>
      <c r="X103" s="18">
        <v>0</v>
      </c>
      <c r="Y103" s="19">
        <f>+(X103*100%)/$G$103</f>
        <v>0</v>
      </c>
      <c r="Z103" s="26">
        <f t="shared" si="74"/>
        <v>0</v>
      </c>
      <c r="AA103" s="32"/>
      <c r="AB103" s="30"/>
      <c r="AC103" s="18">
        <v>0</v>
      </c>
      <c r="AD103" s="19">
        <f>+(AC103*100%)/$G$103</f>
        <v>0</v>
      </c>
      <c r="AE103" s="26">
        <f t="shared" si="75"/>
        <v>0</v>
      </c>
      <c r="AF103" s="32"/>
      <c r="AG103" s="30"/>
      <c r="AH103" s="26">
        <f t="shared" si="59"/>
        <v>0</v>
      </c>
      <c r="AI103" s="21"/>
    </row>
    <row r="104" spans="1:35" ht="26" x14ac:dyDescent="0.35">
      <c r="A104" s="12"/>
      <c r="B104" s="12"/>
      <c r="C104" s="13" t="s">
        <v>214</v>
      </c>
      <c r="D104" s="13"/>
      <c r="E104" s="14" t="s">
        <v>31</v>
      </c>
      <c r="F104" s="16">
        <f>SUM(F105:F109)</f>
        <v>145</v>
      </c>
      <c r="G104" s="16">
        <f>SUM(G105:G109)</f>
        <v>1645</v>
      </c>
      <c r="H104" s="17">
        <v>0.25</v>
      </c>
      <c r="I104" s="17">
        <v>0.25</v>
      </c>
      <c r="J104" s="17">
        <v>0.25</v>
      </c>
      <c r="K104" s="17">
        <v>0.25</v>
      </c>
      <c r="L104" s="14" t="s">
        <v>215</v>
      </c>
      <c r="M104" s="14" t="s">
        <v>216</v>
      </c>
      <c r="N104" s="85">
        <f>SUM(N105:N109)</f>
        <v>0</v>
      </c>
      <c r="O104" s="86">
        <f>SUM(O105:O109)/5</f>
        <v>0</v>
      </c>
      <c r="P104" s="86">
        <f>SUM(P105:P109)/5</f>
        <v>0</v>
      </c>
      <c r="Q104" s="14"/>
      <c r="R104" s="14"/>
      <c r="S104" s="85">
        <f>SUM(S105:S109)</f>
        <v>0</v>
      </c>
      <c r="T104" s="86">
        <f>SUM(T105:T109)/5</f>
        <v>0</v>
      </c>
      <c r="U104" s="86">
        <f>SUM(U105:U109)/5</f>
        <v>0</v>
      </c>
      <c r="V104" s="14"/>
      <c r="W104" s="14"/>
      <c r="X104" s="85">
        <f>SUM(X105:X109)</f>
        <v>0</v>
      </c>
      <c r="Y104" s="86">
        <f>SUM(Y105:Y109)/5</f>
        <v>0</v>
      </c>
      <c r="Z104" s="86">
        <f>SUM(Z105:Z109)/5</f>
        <v>0</v>
      </c>
      <c r="AA104" s="14"/>
      <c r="AB104" s="14"/>
      <c r="AC104" s="85">
        <f>SUM(AC105:AC109)</f>
        <v>0</v>
      </c>
      <c r="AD104" s="86">
        <f>SUM(AD105:AD109)/5</f>
        <v>0</v>
      </c>
      <c r="AE104" s="86">
        <f>SUM(AE105:AE109)/5</f>
        <v>0</v>
      </c>
      <c r="AF104" s="14"/>
      <c r="AG104" s="14"/>
      <c r="AH104" s="86">
        <f t="shared" si="59"/>
        <v>0</v>
      </c>
      <c r="AI104" s="21"/>
    </row>
    <row r="105" spans="1:35" ht="39" x14ac:dyDescent="0.35">
      <c r="A105" s="75"/>
      <c r="B105" s="75"/>
      <c r="C105" s="69"/>
      <c r="D105" s="65" t="s">
        <v>401</v>
      </c>
      <c r="E105" s="20" t="s">
        <v>402</v>
      </c>
      <c r="F105" s="31">
        <v>1</v>
      </c>
      <c r="G105" s="22">
        <v>1</v>
      </c>
      <c r="H105" s="68"/>
      <c r="I105" s="68"/>
      <c r="J105" s="68">
        <v>1</v>
      </c>
      <c r="K105" s="68"/>
      <c r="L105" s="32" t="s">
        <v>403</v>
      </c>
      <c r="M105" s="30" t="s">
        <v>216</v>
      </c>
      <c r="N105" s="18">
        <v>0</v>
      </c>
      <c r="O105" s="19">
        <f>+(N105*100%)/$G$105</f>
        <v>0</v>
      </c>
      <c r="P105" s="26">
        <f t="shared" ref="P105:P108" si="77">+O105</f>
        <v>0</v>
      </c>
      <c r="Q105" s="32"/>
      <c r="R105" s="30"/>
      <c r="S105" s="18">
        <v>0</v>
      </c>
      <c r="T105" s="19">
        <f>+(S105*100%)/$G$105</f>
        <v>0</v>
      </c>
      <c r="U105" s="26">
        <f t="shared" ref="U105:U109" si="78">+T105</f>
        <v>0</v>
      </c>
      <c r="V105" s="32"/>
      <c r="W105" s="30"/>
      <c r="X105" s="18">
        <v>0</v>
      </c>
      <c r="Y105" s="19">
        <f>+(X105*100%)/$G$105</f>
        <v>0</v>
      </c>
      <c r="Z105" s="26">
        <f t="shared" ref="Z105:Z109" si="79">+Y105</f>
        <v>0</v>
      </c>
      <c r="AA105" s="32"/>
      <c r="AB105" s="30"/>
      <c r="AC105" s="18">
        <v>0</v>
      </c>
      <c r="AD105" s="19">
        <f>+(AC105*100%)/$G$105</f>
        <v>0</v>
      </c>
      <c r="AE105" s="26">
        <f t="shared" ref="AE105:AE109" si="80">+AD105</f>
        <v>0</v>
      </c>
      <c r="AF105" s="32"/>
      <c r="AG105" s="30"/>
      <c r="AH105" s="26">
        <f t="shared" si="59"/>
        <v>0</v>
      </c>
      <c r="AI105" s="21"/>
    </row>
    <row r="106" spans="1:35" ht="26" x14ac:dyDescent="0.35">
      <c r="A106" s="64"/>
      <c r="B106" s="64"/>
      <c r="C106" s="69"/>
      <c r="D106" s="65" t="s">
        <v>217</v>
      </c>
      <c r="E106" s="20" t="s">
        <v>218</v>
      </c>
      <c r="F106" s="31">
        <v>0</v>
      </c>
      <c r="G106" s="22">
        <v>1500</v>
      </c>
      <c r="H106" s="32">
        <v>0.25</v>
      </c>
      <c r="I106" s="32">
        <v>0.25</v>
      </c>
      <c r="J106" s="32">
        <v>0.25</v>
      </c>
      <c r="K106" s="32">
        <v>0.25</v>
      </c>
      <c r="L106" s="32" t="s">
        <v>215</v>
      </c>
      <c r="M106" s="30" t="s">
        <v>216</v>
      </c>
      <c r="N106" s="18">
        <v>0</v>
      </c>
      <c r="O106" s="19">
        <f>+(N106*100%)/$G$106</f>
        <v>0</v>
      </c>
      <c r="P106" s="26">
        <f t="shared" si="77"/>
        <v>0</v>
      </c>
      <c r="Q106" s="32"/>
      <c r="R106" s="30"/>
      <c r="S106" s="18">
        <v>0</v>
      </c>
      <c r="T106" s="19">
        <f>+(S106*100%)/$G$106</f>
        <v>0</v>
      </c>
      <c r="U106" s="26">
        <f t="shared" si="78"/>
        <v>0</v>
      </c>
      <c r="V106" s="32"/>
      <c r="W106" s="30"/>
      <c r="X106" s="18">
        <v>0</v>
      </c>
      <c r="Y106" s="19">
        <f>+(X106*100%)/$G$106</f>
        <v>0</v>
      </c>
      <c r="Z106" s="26">
        <f t="shared" si="79"/>
        <v>0</v>
      </c>
      <c r="AA106" s="32"/>
      <c r="AB106" s="30"/>
      <c r="AC106" s="18">
        <v>0</v>
      </c>
      <c r="AD106" s="19">
        <f>+(AC106*100%)/$G$106</f>
        <v>0</v>
      </c>
      <c r="AE106" s="26">
        <f t="shared" si="80"/>
        <v>0</v>
      </c>
      <c r="AF106" s="32"/>
      <c r="AG106" s="30"/>
      <c r="AH106" s="26">
        <f t="shared" si="59"/>
        <v>0</v>
      </c>
      <c r="AI106" s="21"/>
    </row>
    <row r="107" spans="1:35" x14ac:dyDescent="0.35">
      <c r="A107" s="64"/>
      <c r="B107" s="64"/>
      <c r="C107" s="69"/>
      <c r="D107" s="65" t="s">
        <v>219</v>
      </c>
      <c r="E107" s="20" t="s">
        <v>220</v>
      </c>
      <c r="F107" s="31">
        <v>48</v>
      </c>
      <c r="G107" s="22">
        <v>48</v>
      </c>
      <c r="H107" s="32">
        <v>0.25</v>
      </c>
      <c r="I107" s="32">
        <v>0.25</v>
      </c>
      <c r="J107" s="32">
        <v>0.25</v>
      </c>
      <c r="K107" s="32">
        <v>0.25</v>
      </c>
      <c r="L107" s="32" t="s">
        <v>404</v>
      </c>
      <c r="M107" s="30" t="s">
        <v>216</v>
      </c>
      <c r="N107" s="18">
        <v>0</v>
      </c>
      <c r="O107" s="19">
        <f>+(N107*100%)/$G$107</f>
        <v>0</v>
      </c>
      <c r="P107" s="26">
        <f t="shared" si="77"/>
        <v>0</v>
      </c>
      <c r="Q107" s="32"/>
      <c r="R107" s="30"/>
      <c r="S107" s="18">
        <v>0</v>
      </c>
      <c r="T107" s="19">
        <f>+(S107*100%)/$G$107</f>
        <v>0</v>
      </c>
      <c r="U107" s="26">
        <f t="shared" si="78"/>
        <v>0</v>
      </c>
      <c r="V107" s="32"/>
      <c r="W107" s="30"/>
      <c r="X107" s="18">
        <v>0</v>
      </c>
      <c r="Y107" s="19">
        <f>+(X107*100%)/$G$107</f>
        <v>0</v>
      </c>
      <c r="Z107" s="26">
        <f t="shared" si="79"/>
        <v>0</v>
      </c>
      <c r="AA107" s="32"/>
      <c r="AB107" s="30"/>
      <c r="AC107" s="18">
        <v>0</v>
      </c>
      <c r="AD107" s="19">
        <f>+(AC107*100%)/$G$107</f>
        <v>0</v>
      </c>
      <c r="AE107" s="26">
        <f t="shared" si="80"/>
        <v>0</v>
      </c>
      <c r="AF107" s="32"/>
      <c r="AG107" s="30"/>
      <c r="AH107" s="26">
        <f t="shared" si="59"/>
        <v>0</v>
      </c>
      <c r="AI107" s="21"/>
    </row>
    <row r="108" spans="1:35" ht="26" x14ac:dyDescent="0.35">
      <c r="A108" s="64"/>
      <c r="B108" s="64"/>
      <c r="C108" s="69"/>
      <c r="D108" s="65" t="s">
        <v>221</v>
      </c>
      <c r="E108" s="20" t="s">
        <v>220</v>
      </c>
      <c r="F108" s="31">
        <v>48</v>
      </c>
      <c r="G108" s="22">
        <v>48</v>
      </c>
      <c r="H108" s="32">
        <v>0.25</v>
      </c>
      <c r="I108" s="32">
        <v>0.25</v>
      </c>
      <c r="J108" s="32">
        <v>0.25</v>
      </c>
      <c r="K108" s="32">
        <v>0.25</v>
      </c>
      <c r="L108" s="32" t="s">
        <v>404</v>
      </c>
      <c r="M108" s="30" t="s">
        <v>216</v>
      </c>
      <c r="N108" s="18">
        <v>0</v>
      </c>
      <c r="O108" s="19">
        <f>+(N108*100%)/$G$108</f>
        <v>0</v>
      </c>
      <c r="P108" s="26">
        <f t="shared" si="77"/>
        <v>0</v>
      </c>
      <c r="Q108" s="32"/>
      <c r="R108" s="30"/>
      <c r="S108" s="18">
        <v>0</v>
      </c>
      <c r="T108" s="19">
        <f>+(S108*100%)/$G$108</f>
        <v>0</v>
      </c>
      <c r="U108" s="26">
        <f t="shared" si="78"/>
        <v>0</v>
      </c>
      <c r="V108" s="32"/>
      <c r="W108" s="30"/>
      <c r="X108" s="18">
        <v>0</v>
      </c>
      <c r="Y108" s="19">
        <f>+(X108*100%)/$G$108</f>
        <v>0</v>
      </c>
      <c r="Z108" s="26">
        <f t="shared" si="79"/>
        <v>0</v>
      </c>
      <c r="AA108" s="32"/>
      <c r="AB108" s="30"/>
      <c r="AC108" s="18">
        <v>0</v>
      </c>
      <c r="AD108" s="19">
        <f>+(AC108*100%)/$G$108</f>
        <v>0</v>
      </c>
      <c r="AE108" s="26">
        <f t="shared" si="80"/>
        <v>0</v>
      </c>
      <c r="AF108" s="32"/>
      <c r="AG108" s="30"/>
      <c r="AH108" s="26">
        <f t="shared" si="59"/>
        <v>0</v>
      </c>
      <c r="AI108" s="21"/>
    </row>
    <row r="109" spans="1:35" ht="26" x14ac:dyDescent="0.35">
      <c r="A109" s="64"/>
      <c r="B109" s="64"/>
      <c r="C109" s="69"/>
      <c r="D109" s="65" t="s">
        <v>222</v>
      </c>
      <c r="E109" s="20" t="s">
        <v>220</v>
      </c>
      <c r="F109" s="31">
        <v>48</v>
      </c>
      <c r="G109" s="22">
        <v>48</v>
      </c>
      <c r="H109" s="32">
        <v>0.25</v>
      </c>
      <c r="I109" s="32">
        <v>0.25</v>
      </c>
      <c r="J109" s="32">
        <v>0.25</v>
      </c>
      <c r="K109" s="32">
        <v>0.25</v>
      </c>
      <c r="L109" s="32" t="s">
        <v>404</v>
      </c>
      <c r="M109" s="30" t="s">
        <v>216</v>
      </c>
      <c r="N109" s="18">
        <v>0</v>
      </c>
      <c r="O109" s="19">
        <f>+(N109*100%)/$G$109</f>
        <v>0</v>
      </c>
      <c r="P109" s="26">
        <f t="shared" ref="P109" si="81">+O109</f>
        <v>0</v>
      </c>
      <c r="Q109" s="32"/>
      <c r="R109" s="30"/>
      <c r="S109" s="18">
        <v>0</v>
      </c>
      <c r="T109" s="19">
        <f>+(S109*100%)/$G$109</f>
        <v>0</v>
      </c>
      <c r="U109" s="26">
        <f t="shared" si="78"/>
        <v>0</v>
      </c>
      <c r="V109" s="32"/>
      <c r="W109" s="30"/>
      <c r="X109" s="18">
        <v>0</v>
      </c>
      <c r="Y109" s="19">
        <f>+(X109*100%)/$G$109</f>
        <v>0</v>
      </c>
      <c r="Z109" s="26">
        <f t="shared" si="79"/>
        <v>0</v>
      </c>
      <c r="AA109" s="32"/>
      <c r="AB109" s="30"/>
      <c r="AC109" s="18">
        <v>0</v>
      </c>
      <c r="AD109" s="19">
        <f>+(AC109*100%)/$G$109</f>
        <v>0</v>
      </c>
      <c r="AE109" s="26">
        <f t="shared" si="80"/>
        <v>0</v>
      </c>
      <c r="AF109" s="32"/>
      <c r="AG109" s="30"/>
      <c r="AH109" s="26">
        <f t="shared" si="59"/>
        <v>0</v>
      </c>
      <c r="AI109" s="21"/>
    </row>
    <row r="110" spans="1:35" ht="39" x14ac:dyDescent="0.35">
      <c r="A110" s="12"/>
      <c r="B110" s="12"/>
      <c r="C110" s="13" t="s">
        <v>405</v>
      </c>
      <c r="D110" s="13"/>
      <c r="E110" s="14" t="s">
        <v>64</v>
      </c>
      <c r="F110" s="16">
        <f>SUM(F111:F124)</f>
        <v>184</v>
      </c>
      <c r="G110" s="16">
        <f>SUM(G111:G124)</f>
        <v>1358</v>
      </c>
      <c r="H110" s="38">
        <v>0.25</v>
      </c>
      <c r="I110" s="38">
        <v>0.25</v>
      </c>
      <c r="J110" s="38">
        <v>0.25</v>
      </c>
      <c r="K110" s="38">
        <v>0.25</v>
      </c>
      <c r="L110" s="14" t="s">
        <v>106</v>
      </c>
      <c r="M110" s="14" t="s">
        <v>223</v>
      </c>
      <c r="N110" s="85">
        <f>SUM(N111:N115)</f>
        <v>0</v>
      </c>
      <c r="O110" s="86">
        <f>SUM(O111:O115)/14</f>
        <v>0</v>
      </c>
      <c r="P110" s="86">
        <f>SUM(P111:P115)/14</f>
        <v>0</v>
      </c>
      <c r="Q110" s="14"/>
      <c r="R110" s="14"/>
      <c r="S110" s="85">
        <f>SUM(S111:S115)</f>
        <v>0</v>
      </c>
      <c r="T110" s="86">
        <f>SUM(T111:T115)/14</f>
        <v>0</v>
      </c>
      <c r="U110" s="86">
        <f>SUM(U111:U115)/14</f>
        <v>0</v>
      </c>
      <c r="V110" s="14"/>
      <c r="W110" s="14"/>
      <c r="X110" s="85">
        <f>SUM(X111:X115)</f>
        <v>0</v>
      </c>
      <c r="Y110" s="86">
        <f>SUM(Y111:Y115)/14</f>
        <v>0</v>
      </c>
      <c r="Z110" s="86">
        <f>SUM(Z111:Z115)/14</f>
        <v>0</v>
      </c>
      <c r="AA110" s="14"/>
      <c r="AB110" s="14"/>
      <c r="AC110" s="85">
        <f>SUM(AC111:AC115)</f>
        <v>0</v>
      </c>
      <c r="AD110" s="86">
        <f>SUM(AD111:AD115)/14</f>
        <v>0</v>
      </c>
      <c r="AE110" s="86">
        <f>SUM(AE111:AE115)/14</f>
        <v>0</v>
      </c>
      <c r="AF110" s="14"/>
      <c r="AG110" s="14"/>
      <c r="AH110" s="86">
        <f t="shared" si="59"/>
        <v>0</v>
      </c>
      <c r="AI110" s="21"/>
    </row>
    <row r="111" spans="1:35" ht="26" x14ac:dyDescent="0.35">
      <c r="A111" s="30"/>
      <c r="B111" s="30"/>
      <c r="C111" s="30"/>
      <c r="D111" s="65" t="s">
        <v>224</v>
      </c>
      <c r="E111" s="30" t="s">
        <v>225</v>
      </c>
      <c r="F111" s="31">
        <v>12</v>
      </c>
      <c r="G111" s="31">
        <v>15</v>
      </c>
      <c r="H111" s="24">
        <v>0.25</v>
      </c>
      <c r="I111" s="24">
        <v>0.25</v>
      </c>
      <c r="J111" s="24">
        <v>0.25</v>
      </c>
      <c r="K111" s="24">
        <v>0.25</v>
      </c>
      <c r="L111" s="30" t="s">
        <v>226</v>
      </c>
      <c r="M111" s="30" t="s">
        <v>223</v>
      </c>
      <c r="N111" s="18">
        <v>0</v>
      </c>
      <c r="O111" s="19">
        <f>+(N111*100%)/$G$111</f>
        <v>0</v>
      </c>
      <c r="P111" s="26">
        <f t="shared" ref="P111:P115" si="82">+O111</f>
        <v>0</v>
      </c>
      <c r="Q111" s="30"/>
      <c r="R111" s="30"/>
      <c r="S111" s="18">
        <v>0</v>
      </c>
      <c r="T111" s="19">
        <f>+(S111*100%)/$G$111</f>
        <v>0</v>
      </c>
      <c r="U111" s="26">
        <f t="shared" ref="U111:U124" si="83">+T111</f>
        <v>0</v>
      </c>
      <c r="V111" s="30"/>
      <c r="W111" s="30"/>
      <c r="X111" s="18">
        <v>0</v>
      </c>
      <c r="Y111" s="19">
        <f>+(X111*100%)/$G$111</f>
        <v>0</v>
      </c>
      <c r="Z111" s="26">
        <f t="shared" ref="Z111:Z124" si="84">+Y111</f>
        <v>0</v>
      </c>
      <c r="AA111" s="30"/>
      <c r="AB111" s="30"/>
      <c r="AC111" s="18">
        <v>0</v>
      </c>
      <c r="AD111" s="19">
        <f>+(AC111*100%)/$G$111</f>
        <v>0</v>
      </c>
      <c r="AE111" s="26">
        <f t="shared" ref="AE111:AE124" si="85">+AD111</f>
        <v>0</v>
      </c>
      <c r="AF111" s="30"/>
      <c r="AG111" s="30"/>
      <c r="AH111" s="26">
        <f t="shared" si="59"/>
        <v>0</v>
      </c>
      <c r="AI111" s="21"/>
    </row>
    <row r="112" spans="1:35" ht="39" x14ac:dyDescent="0.35">
      <c r="A112" s="30"/>
      <c r="B112" s="30"/>
      <c r="C112" s="30"/>
      <c r="D112" s="65" t="s">
        <v>406</v>
      </c>
      <c r="E112" s="30" t="s">
        <v>227</v>
      </c>
      <c r="F112" s="31">
        <v>0</v>
      </c>
      <c r="G112" s="31">
        <v>1000</v>
      </c>
      <c r="H112" s="24">
        <v>0.25</v>
      </c>
      <c r="I112" s="24">
        <v>0.25</v>
      </c>
      <c r="J112" s="24">
        <v>0.25</v>
      </c>
      <c r="K112" s="24">
        <v>0.25</v>
      </c>
      <c r="L112" s="30" t="s">
        <v>112</v>
      </c>
      <c r="M112" s="30" t="s">
        <v>223</v>
      </c>
      <c r="N112" s="18">
        <v>0</v>
      </c>
      <c r="O112" s="19">
        <f>+(N112*100%)/$G$112</f>
        <v>0</v>
      </c>
      <c r="P112" s="26">
        <f t="shared" si="82"/>
        <v>0</v>
      </c>
      <c r="Q112" s="30"/>
      <c r="R112" s="30"/>
      <c r="S112" s="18">
        <v>0</v>
      </c>
      <c r="T112" s="19">
        <f>+(S112*100%)/$G$112</f>
        <v>0</v>
      </c>
      <c r="U112" s="26">
        <f t="shared" si="83"/>
        <v>0</v>
      </c>
      <c r="V112" s="30"/>
      <c r="W112" s="30"/>
      <c r="X112" s="18">
        <v>0</v>
      </c>
      <c r="Y112" s="19">
        <f>+(X112*100%)/$G$112</f>
        <v>0</v>
      </c>
      <c r="Z112" s="26">
        <f t="shared" si="84"/>
        <v>0</v>
      </c>
      <c r="AA112" s="30"/>
      <c r="AB112" s="30"/>
      <c r="AC112" s="18">
        <v>0</v>
      </c>
      <c r="AD112" s="19">
        <f>+(AC112*100%)/$G$112</f>
        <v>0</v>
      </c>
      <c r="AE112" s="26">
        <f t="shared" si="85"/>
        <v>0</v>
      </c>
      <c r="AF112" s="30"/>
      <c r="AG112" s="30"/>
      <c r="AH112" s="26">
        <f t="shared" si="59"/>
        <v>0</v>
      </c>
      <c r="AI112" s="21"/>
    </row>
    <row r="113" spans="1:35" ht="26" x14ac:dyDescent="0.35">
      <c r="A113" s="30"/>
      <c r="B113" s="30"/>
      <c r="C113" s="30"/>
      <c r="D113" s="65" t="s">
        <v>407</v>
      </c>
      <c r="E113" s="30" t="s">
        <v>408</v>
      </c>
      <c r="F113" s="31">
        <v>40</v>
      </c>
      <c r="G113" s="31">
        <v>40</v>
      </c>
      <c r="H113" s="24">
        <v>0.25</v>
      </c>
      <c r="I113" s="24">
        <v>0.25</v>
      </c>
      <c r="J113" s="24">
        <v>0.25</v>
      </c>
      <c r="K113" s="24">
        <v>0.25</v>
      </c>
      <c r="L113" s="30" t="s">
        <v>409</v>
      </c>
      <c r="M113" s="30" t="s">
        <v>223</v>
      </c>
      <c r="N113" s="18">
        <v>0</v>
      </c>
      <c r="O113" s="19">
        <f>+(N113*100%)/$G$113</f>
        <v>0</v>
      </c>
      <c r="P113" s="26">
        <f t="shared" si="82"/>
        <v>0</v>
      </c>
      <c r="Q113" s="30"/>
      <c r="R113" s="30"/>
      <c r="S113" s="18">
        <v>0</v>
      </c>
      <c r="T113" s="19">
        <f>+(S113*100%)/$G$113</f>
        <v>0</v>
      </c>
      <c r="U113" s="26">
        <f t="shared" si="83"/>
        <v>0</v>
      </c>
      <c r="V113" s="30"/>
      <c r="W113" s="30"/>
      <c r="X113" s="18">
        <v>0</v>
      </c>
      <c r="Y113" s="19">
        <f>+(X113*100%)/$G$113</f>
        <v>0</v>
      </c>
      <c r="Z113" s="26">
        <f t="shared" si="84"/>
        <v>0</v>
      </c>
      <c r="AA113" s="30"/>
      <c r="AB113" s="30"/>
      <c r="AC113" s="18">
        <v>0</v>
      </c>
      <c r="AD113" s="19">
        <f>+(AC113*100%)/$G$113</f>
        <v>0</v>
      </c>
      <c r="AE113" s="26">
        <f t="shared" si="85"/>
        <v>0</v>
      </c>
      <c r="AF113" s="30"/>
      <c r="AG113" s="30"/>
      <c r="AH113" s="26">
        <f t="shared" si="59"/>
        <v>0</v>
      </c>
      <c r="AI113" s="21"/>
    </row>
    <row r="114" spans="1:35" ht="26" x14ac:dyDescent="0.35">
      <c r="A114" s="30"/>
      <c r="B114" s="30"/>
      <c r="C114" s="30"/>
      <c r="D114" s="65" t="s">
        <v>228</v>
      </c>
      <c r="E114" s="30" t="s">
        <v>229</v>
      </c>
      <c r="F114" s="31">
        <v>80</v>
      </c>
      <c r="G114" s="31">
        <v>30</v>
      </c>
      <c r="H114" s="24">
        <v>0.25</v>
      </c>
      <c r="I114" s="24">
        <v>0.25</v>
      </c>
      <c r="J114" s="24">
        <v>0.25</v>
      </c>
      <c r="K114" s="24">
        <v>0.25</v>
      </c>
      <c r="L114" s="30" t="s">
        <v>410</v>
      </c>
      <c r="M114" s="30" t="s">
        <v>223</v>
      </c>
      <c r="N114" s="18">
        <v>0</v>
      </c>
      <c r="O114" s="19">
        <f>+(N114*100%)/$G$114</f>
        <v>0</v>
      </c>
      <c r="P114" s="26">
        <f t="shared" si="82"/>
        <v>0</v>
      </c>
      <c r="Q114" s="30"/>
      <c r="R114" s="30"/>
      <c r="S114" s="18">
        <v>0</v>
      </c>
      <c r="T114" s="19">
        <f>+(S114*100%)/$G$114</f>
        <v>0</v>
      </c>
      <c r="U114" s="26">
        <f t="shared" si="83"/>
        <v>0</v>
      </c>
      <c r="V114" s="30"/>
      <c r="W114" s="30"/>
      <c r="X114" s="18">
        <v>0</v>
      </c>
      <c r="Y114" s="19">
        <f>+(X114*100%)/$G$114</f>
        <v>0</v>
      </c>
      <c r="Z114" s="26">
        <f t="shared" si="84"/>
        <v>0</v>
      </c>
      <c r="AA114" s="30"/>
      <c r="AB114" s="30"/>
      <c r="AC114" s="18">
        <v>0</v>
      </c>
      <c r="AD114" s="19">
        <f>+(AC114*100%)/$G$114</f>
        <v>0</v>
      </c>
      <c r="AE114" s="26">
        <f t="shared" si="85"/>
        <v>0</v>
      </c>
      <c r="AF114" s="30"/>
      <c r="AG114" s="30"/>
      <c r="AH114" s="26">
        <f t="shared" si="59"/>
        <v>0</v>
      </c>
      <c r="AI114" s="21"/>
    </row>
    <row r="115" spans="1:35" x14ac:dyDescent="0.35">
      <c r="A115" s="30"/>
      <c r="B115" s="30"/>
      <c r="C115" s="30"/>
      <c r="D115" s="65" t="s">
        <v>411</v>
      </c>
      <c r="E115" s="30" t="s">
        <v>230</v>
      </c>
      <c r="F115" s="31">
        <v>0</v>
      </c>
      <c r="G115" s="31">
        <v>45</v>
      </c>
      <c r="H115" s="24">
        <v>0.25</v>
      </c>
      <c r="I115" s="24">
        <v>0.25</v>
      </c>
      <c r="J115" s="24">
        <v>0.25</v>
      </c>
      <c r="K115" s="24">
        <v>0.25</v>
      </c>
      <c r="L115" s="30" t="s">
        <v>231</v>
      </c>
      <c r="M115" s="30" t="s">
        <v>223</v>
      </c>
      <c r="N115" s="18">
        <v>0</v>
      </c>
      <c r="O115" s="19">
        <f>+(N115*100%)/$G$115</f>
        <v>0</v>
      </c>
      <c r="P115" s="26">
        <f t="shared" si="82"/>
        <v>0</v>
      </c>
      <c r="Q115" s="30"/>
      <c r="R115" s="30"/>
      <c r="S115" s="18">
        <v>0</v>
      </c>
      <c r="T115" s="19">
        <f>+(S115*100%)/$G$115</f>
        <v>0</v>
      </c>
      <c r="U115" s="26">
        <f t="shared" si="83"/>
        <v>0</v>
      </c>
      <c r="V115" s="30"/>
      <c r="W115" s="30"/>
      <c r="X115" s="18">
        <v>0</v>
      </c>
      <c r="Y115" s="19">
        <f>+(X115*100%)/$G$115</f>
        <v>0</v>
      </c>
      <c r="Z115" s="26">
        <f t="shared" si="84"/>
        <v>0</v>
      </c>
      <c r="AA115" s="30"/>
      <c r="AB115" s="30"/>
      <c r="AC115" s="18">
        <v>0</v>
      </c>
      <c r="AD115" s="19">
        <f>+(AC115*100%)/$G$115</f>
        <v>0</v>
      </c>
      <c r="AE115" s="26">
        <f t="shared" si="85"/>
        <v>0</v>
      </c>
      <c r="AF115" s="30"/>
      <c r="AG115" s="30"/>
      <c r="AH115" s="26">
        <f t="shared" si="59"/>
        <v>0</v>
      </c>
      <c r="AI115" s="21"/>
    </row>
    <row r="116" spans="1:35" ht="26" x14ac:dyDescent="0.35">
      <c r="A116" s="30"/>
      <c r="B116" s="30"/>
      <c r="C116" s="30"/>
      <c r="D116" s="65" t="s">
        <v>412</v>
      </c>
      <c r="E116" s="30" t="s">
        <v>413</v>
      </c>
      <c r="F116" s="31">
        <v>0</v>
      </c>
      <c r="G116" s="31">
        <v>12</v>
      </c>
      <c r="H116" s="24">
        <v>0.25</v>
      </c>
      <c r="I116" s="24">
        <v>0.25</v>
      </c>
      <c r="J116" s="24">
        <v>0.25</v>
      </c>
      <c r="K116" s="24">
        <v>0.25</v>
      </c>
      <c r="L116" s="30" t="s">
        <v>414</v>
      </c>
      <c r="M116" s="30" t="s">
        <v>223</v>
      </c>
      <c r="N116" s="18">
        <v>0</v>
      </c>
      <c r="O116" s="19">
        <f>+(N116*100%)/$G$116</f>
        <v>0</v>
      </c>
      <c r="P116" s="26">
        <f t="shared" ref="P116:P124" si="86">+O116</f>
        <v>0</v>
      </c>
      <c r="Q116" s="30"/>
      <c r="R116" s="30"/>
      <c r="S116" s="18">
        <v>0</v>
      </c>
      <c r="T116" s="19">
        <f>+(S116*100%)/$G$116</f>
        <v>0</v>
      </c>
      <c r="U116" s="26">
        <f t="shared" si="83"/>
        <v>0</v>
      </c>
      <c r="V116" s="30"/>
      <c r="W116" s="30"/>
      <c r="X116" s="18">
        <v>0</v>
      </c>
      <c r="Y116" s="19">
        <f>+(X116*100%)/$G$116</f>
        <v>0</v>
      </c>
      <c r="Z116" s="26">
        <f t="shared" si="84"/>
        <v>0</v>
      </c>
      <c r="AA116" s="30"/>
      <c r="AB116" s="30"/>
      <c r="AC116" s="18">
        <v>0</v>
      </c>
      <c r="AD116" s="19">
        <f>+(AC116*100%)/$G$116</f>
        <v>0</v>
      </c>
      <c r="AE116" s="26">
        <f t="shared" si="85"/>
        <v>0</v>
      </c>
      <c r="AF116" s="30"/>
      <c r="AG116" s="30"/>
      <c r="AH116" s="26">
        <f t="shared" si="59"/>
        <v>0</v>
      </c>
      <c r="AI116" s="21"/>
    </row>
    <row r="117" spans="1:35" ht="26" x14ac:dyDescent="0.35">
      <c r="A117" s="30"/>
      <c r="B117" s="30"/>
      <c r="C117" s="30"/>
      <c r="D117" s="65" t="s">
        <v>232</v>
      </c>
      <c r="E117" s="30" t="s">
        <v>233</v>
      </c>
      <c r="F117" s="31">
        <v>12</v>
      </c>
      <c r="G117" s="31">
        <v>24</v>
      </c>
      <c r="H117" s="24">
        <v>0.25</v>
      </c>
      <c r="I117" s="24">
        <v>0.25</v>
      </c>
      <c r="J117" s="24">
        <v>0.25</v>
      </c>
      <c r="K117" s="24">
        <v>0.25</v>
      </c>
      <c r="L117" s="30" t="s">
        <v>415</v>
      </c>
      <c r="M117" s="30" t="s">
        <v>223</v>
      </c>
      <c r="N117" s="18">
        <v>0</v>
      </c>
      <c r="O117" s="19">
        <f>+(N117*100%)/$G$117</f>
        <v>0</v>
      </c>
      <c r="P117" s="26">
        <f t="shared" si="86"/>
        <v>0</v>
      </c>
      <c r="Q117" s="30"/>
      <c r="R117" s="30"/>
      <c r="S117" s="18">
        <v>0</v>
      </c>
      <c r="T117" s="19">
        <f>+(S117*100%)/$G$117</f>
        <v>0</v>
      </c>
      <c r="U117" s="26">
        <f t="shared" si="83"/>
        <v>0</v>
      </c>
      <c r="V117" s="30"/>
      <c r="W117" s="30"/>
      <c r="X117" s="18">
        <v>0</v>
      </c>
      <c r="Y117" s="19">
        <f>+(X117*100%)/$G$117</f>
        <v>0</v>
      </c>
      <c r="Z117" s="26">
        <f t="shared" si="84"/>
        <v>0</v>
      </c>
      <c r="AA117" s="30"/>
      <c r="AB117" s="30"/>
      <c r="AC117" s="18">
        <v>0</v>
      </c>
      <c r="AD117" s="19">
        <f>+(AC117*100%)/$G$117</f>
        <v>0</v>
      </c>
      <c r="AE117" s="26">
        <f t="shared" si="85"/>
        <v>0</v>
      </c>
      <c r="AF117" s="30"/>
      <c r="AG117" s="30"/>
      <c r="AH117" s="26">
        <f t="shared" si="59"/>
        <v>0</v>
      </c>
      <c r="AI117" s="21"/>
    </row>
    <row r="118" spans="1:35" ht="26" x14ac:dyDescent="0.35">
      <c r="A118" s="30"/>
      <c r="B118" s="30"/>
      <c r="C118" s="30"/>
      <c r="D118" s="65" t="s">
        <v>234</v>
      </c>
      <c r="E118" s="30" t="s">
        <v>235</v>
      </c>
      <c r="F118" s="31">
        <v>40</v>
      </c>
      <c r="G118" s="31">
        <v>12</v>
      </c>
      <c r="H118" s="24">
        <v>0.25</v>
      </c>
      <c r="I118" s="24">
        <v>0.25</v>
      </c>
      <c r="J118" s="24">
        <v>0.25</v>
      </c>
      <c r="K118" s="24">
        <v>0.25</v>
      </c>
      <c r="L118" s="30" t="s">
        <v>416</v>
      </c>
      <c r="M118" s="30" t="s">
        <v>223</v>
      </c>
      <c r="N118" s="18">
        <v>0</v>
      </c>
      <c r="O118" s="19">
        <f>+(N118*100%)/$G$118</f>
        <v>0</v>
      </c>
      <c r="P118" s="26">
        <f t="shared" si="86"/>
        <v>0</v>
      </c>
      <c r="Q118" s="30"/>
      <c r="R118" s="30"/>
      <c r="S118" s="18">
        <v>0</v>
      </c>
      <c r="T118" s="19">
        <f>+(S118*100%)/$G$118</f>
        <v>0</v>
      </c>
      <c r="U118" s="26">
        <f t="shared" si="83"/>
        <v>0</v>
      </c>
      <c r="V118" s="30"/>
      <c r="W118" s="30"/>
      <c r="X118" s="18">
        <v>0</v>
      </c>
      <c r="Y118" s="19">
        <f>+(X118*100%)/$G$118</f>
        <v>0</v>
      </c>
      <c r="Z118" s="26">
        <f t="shared" si="84"/>
        <v>0</v>
      </c>
      <c r="AA118" s="30"/>
      <c r="AB118" s="30"/>
      <c r="AC118" s="18">
        <v>0</v>
      </c>
      <c r="AD118" s="19">
        <f>+(AC118*100%)/$G$118</f>
        <v>0</v>
      </c>
      <c r="AE118" s="26">
        <f t="shared" si="85"/>
        <v>0</v>
      </c>
      <c r="AF118" s="30"/>
      <c r="AG118" s="30"/>
      <c r="AH118" s="26">
        <f t="shared" si="59"/>
        <v>0</v>
      </c>
      <c r="AI118" s="21"/>
    </row>
    <row r="119" spans="1:35" ht="26" x14ac:dyDescent="0.35">
      <c r="A119" s="30"/>
      <c r="B119" s="30"/>
      <c r="C119" s="30"/>
      <c r="D119" s="65" t="s">
        <v>40</v>
      </c>
      <c r="E119" s="30" t="s">
        <v>239</v>
      </c>
      <c r="F119" s="31">
        <v>0</v>
      </c>
      <c r="G119" s="31">
        <v>24</v>
      </c>
      <c r="H119" s="24">
        <v>0.25</v>
      </c>
      <c r="I119" s="24">
        <v>0.25</v>
      </c>
      <c r="J119" s="24">
        <v>0.25</v>
      </c>
      <c r="K119" s="24">
        <v>0.25</v>
      </c>
      <c r="L119" s="30" t="s">
        <v>240</v>
      </c>
      <c r="M119" s="30" t="s">
        <v>223</v>
      </c>
      <c r="N119" s="18">
        <v>0</v>
      </c>
      <c r="O119" s="19">
        <f>+(N119*100%)/$G$119</f>
        <v>0</v>
      </c>
      <c r="P119" s="26">
        <f t="shared" si="86"/>
        <v>0</v>
      </c>
      <c r="Q119" s="30"/>
      <c r="R119" s="30"/>
      <c r="S119" s="18">
        <v>0</v>
      </c>
      <c r="T119" s="19">
        <f>+(S119*100%)/$G$119</f>
        <v>0</v>
      </c>
      <c r="U119" s="26">
        <f t="shared" si="83"/>
        <v>0</v>
      </c>
      <c r="V119" s="30"/>
      <c r="W119" s="30"/>
      <c r="X119" s="18">
        <v>0</v>
      </c>
      <c r="Y119" s="19">
        <f>+(X119*100%)/$G$119</f>
        <v>0</v>
      </c>
      <c r="Z119" s="26">
        <f t="shared" si="84"/>
        <v>0</v>
      </c>
      <c r="AA119" s="30"/>
      <c r="AB119" s="30"/>
      <c r="AC119" s="18">
        <v>0</v>
      </c>
      <c r="AD119" s="19">
        <f>+(AC119*100%)/$G$119</f>
        <v>0</v>
      </c>
      <c r="AE119" s="26">
        <f t="shared" si="85"/>
        <v>0</v>
      </c>
      <c r="AF119" s="30"/>
      <c r="AG119" s="30"/>
      <c r="AH119" s="26">
        <f t="shared" si="59"/>
        <v>0</v>
      </c>
      <c r="AI119" s="21"/>
    </row>
    <row r="120" spans="1:35" ht="26" x14ac:dyDescent="0.35">
      <c r="A120" s="30"/>
      <c r="B120" s="30"/>
      <c r="C120" s="30"/>
      <c r="D120" s="65" t="s">
        <v>417</v>
      </c>
      <c r="E120" s="30" t="s">
        <v>241</v>
      </c>
      <c r="F120" s="31">
        <v>0</v>
      </c>
      <c r="G120" s="31">
        <v>12</v>
      </c>
      <c r="H120" s="24">
        <v>0.25</v>
      </c>
      <c r="I120" s="24">
        <v>0.25</v>
      </c>
      <c r="J120" s="24">
        <v>0.25</v>
      </c>
      <c r="K120" s="24">
        <v>0.25</v>
      </c>
      <c r="L120" s="30" t="s">
        <v>418</v>
      </c>
      <c r="M120" s="30" t="s">
        <v>223</v>
      </c>
      <c r="N120" s="18">
        <v>0</v>
      </c>
      <c r="O120" s="19">
        <f>+(N120*100%)/$G$120</f>
        <v>0</v>
      </c>
      <c r="P120" s="26">
        <f t="shared" si="86"/>
        <v>0</v>
      </c>
      <c r="Q120" s="30"/>
      <c r="R120" s="30"/>
      <c r="S120" s="18">
        <v>0</v>
      </c>
      <c r="T120" s="19">
        <f>+(S120*100%)/$G$120</f>
        <v>0</v>
      </c>
      <c r="U120" s="26">
        <f t="shared" si="83"/>
        <v>0</v>
      </c>
      <c r="V120" s="30"/>
      <c r="W120" s="30"/>
      <c r="X120" s="18">
        <v>0</v>
      </c>
      <c r="Y120" s="19">
        <f>+(X120*100%)/$G$120</f>
        <v>0</v>
      </c>
      <c r="Z120" s="26">
        <f t="shared" si="84"/>
        <v>0</v>
      </c>
      <c r="AA120" s="30"/>
      <c r="AB120" s="30"/>
      <c r="AC120" s="18">
        <v>0</v>
      </c>
      <c r="AD120" s="19">
        <f>+(AC120*100%)/$G$120</f>
        <v>0</v>
      </c>
      <c r="AE120" s="26">
        <f t="shared" si="85"/>
        <v>0</v>
      </c>
      <c r="AF120" s="30"/>
      <c r="AG120" s="30"/>
      <c r="AH120" s="26">
        <f t="shared" si="59"/>
        <v>0</v>
      </c>
      <c r="AI120" s="21"/>
    </row>
    <row r="121" spans="1:35" ht="39" x14ac:dyDescent="0.35">
      <c r="A121" s="30"/>
      <c r="B121" s="30"/>
      <c r="C121" s="30"/>
      <c r="D121" s="65" t="s">
        <v>419</v>
      </c>
      <c r="E121" s="30" t="s">
        <v>242</v>
      </c>
      <c r="F121" s="31">
        <v>0</v>
      </c>
      <c r="G121" s="31">
        <v>30</v>
      </c>
      <c r="H121" s="24">
        <v>0.25</v>
      </c>
      <c r="I121" s="24">
        <v>0.25</v>
      </c>
      <c r="J121" s="24">
        <v>0.25</v>
      </c>
      <c r="K121" s="24">
        <v>0.25</v>
      </c>
      <c r="L121" s="30" t="s">
        <v>420</v>
      </c>
      <c r="M121" s="30" t="s">
        <v>223</v>
      </c>
      <c r="N121" s="18">
        <v>0</v>
      </c>
      <c r="O121" s="19">
        <f>+(N121*100%)/$G$121</f>
        <v>0</v>
      </c>
      <c r="P121" s="26">
        <f t="shared" si="86"/>
        <v>0</v>
      </c>
      <c r="Q121" s="30"/>
      <c r="R121" s="30"/>
      <c r="S121" s="18">
        <v>0</v>
      </c>
      <c r="T121" s="19">
        <f>+(S121*100%)/$G$121</f>
        <v>0</v>
      </c>
      <c r="U121" s="26">
        <f t="shared" si="83"/>
        <v>0</v>
      </c>
      <c r="V121" s="30"/>
      <c r="W121" s="30"/>
      <c r="X121" s="18">
        <v>0</v>
      </c>
      <c r="Y121" s="19">
        <f>+(X121*100%)/$G$121</f>
        <v>0</v>
      </c>
      <c r="Z121" s="26">
        <f t="shared" si="84"/>
        <v>0</v>
      </c>
      <c r="AA121" s="30"/>
      <c r="AB121" s="30"/>
      <c r="AC121" s="18">
        <v>0</v>
      </c>
      <c r="AD121" s="19">
        <f>+(AC121*100%)/$G$121</f>
        <v>0</v>
      </c>
      <c r="AE121" s="26">
        <f t="shared" si="85"/>
        <v>0</v>
      </c>
      <c r="AF121" s="30"/>
      <c r="AG121" s="30"/>
      <c r="AH121" s="26">
        <f t="shared" si="59"/>
        <v>0</v>
      </c>
      <c r="AI121" s="21"/>
    </row>
    <row r="122" spans="1:35" ht="52" x14ac:dyDescent="0.35">
      <c r="A122" s="30"/>
      <c r="B122" s="30"/>
      <c r="C122" s="30"/>
      <c r="D122" s="65" t="s">
        <v>421</v>
      </c>
      <c r="E122" s="30" t="s">
        <v>422</v>
      </c>
      <c r="F122" s="31">
        <v>0</v>
      </c>
      <c r="G122" s="31">
        <v>50</v>
      </c>
      <c r="H122" s="24">
        <v>0.25</v>
      </c>
      <c r="I122" s="24">
        <v>0.25</v>
      </c>
      <c r="J122" s="24">
        <v>0.25</v>
      </c>
      <c r="K122" s="24">
        <v>0.25</v>
      </c>
      <c r="L122" s="30" t="s">
        <v>423</v>
      </c>
      <c r="M122" s="30" t="s">
        <v>223</v>
      </c>
      <c r="N122" s="18">
        <v>0</v>
      </c>
      <c r="O122" s="19">
        <f>+(N122*100%)/$G$122</f>
        <v>0</v>
      </c>
      <c r="P122" s="26">
        <f t="shared" si="86"/>
        <v>0</v>
      </c>
      <c r="Q122" s="30"/>
      <c r="R122" s="30"/>
      <c r="S122" s="18">
        <v>0</v>
      </c>
      <c r="T122" s="19">
        <f>+(S122*100%)/$G$122</f>
        <v>0</v>
      </c>
      <c r="U122" s="26">
        <f t="shared" si="83"/>
        <v>0</v>
      </c>
      <c r="V122" s="30"/>
      <c r="W122" s="30"/>
      <c r="X122" s="18">
        <v>0</v>
      </c>
      <c r="Y122" s="19">
        <f>+(X122*100%)/$G$122</f>
        <v>0</v>
      </c>
      <c r="Z122" s="26">
        <f t="shared" si="84"/>
        <v>0</v>
      </c>
      <c r="AA122" s="30"/>
      <c r="AB122" s="30"/>
      <c r="AC122" s="18">
        <v>0</v>
      </c>
      <c r="AD122" s="19">
        <f>+(AC122*100%)/$G$122</f>
        <v>0</v>
      </c>
      <c r="AE122" s="26">
        <f t="shared" si="85"/>
        <v>0</v>
      </c>
      <c r="AF122" s="30"/>
      <c r="AG122" s="30"/>
      <c r="AH122" s="26">
        <f t="shared" si="59"/>
        <v>0</v>
      </c>
      <c r="AI122" s="21"/>
    </row>
    <row r="123" spans="1:35" ht="26" x14ac:dyDescent="0.35">
      <c r="A123" s="60"/>
      <c r="B123" s="60"/>
      <c r="C123" s="30"/>
      <c r="D123" s="65" t="s">
        <v>424</v>
      </c>
      <c r="E123" s="30" t="s">
        <v>408</v>
      </c>
      <c r="F123" s="31">
        <v>0</v>
      </c>
      <c r="G123" s="31">
        <v>40</v>
      </c>
      <c r="H123" s="24">
        <v>0.25</v>
      </c>
      <c r="I123" s="24">
        <v>0.25</v>
      </c>
      <c r="J123" s="24">
        <v>0.25</v>
      </c>
      <c r="K123" s="24">
        <v>0.25</v>
      </c>
      <c r="L123" s="30" t="s">
        <v>425</v>
      </c>
      <c r="M123" s="30" t="s">
        <v>223</v>
      </c>
      <c r="N123" s="18">
        <v>0</v>
      </c>
      <c r="O123" s="19">
        <f>+(N123*100%)/$G$123</f>
        <v>0</v>
      </c>
      <c r="P123" s="26">
        <f t="shared" si="86"/>
        <v>0</v>
      </c>
      <c r="Q123" s="30"/>
      <c r="R123" s="30"/>
      <c r="S123" s="18">
        <v>0</v>
      </c>
      <c r="T123" s="19">
        <f>+(S123*100%)/$G$123</f>
        <v>0</v>
      </c>
      <c r="U123" s="26">
        <f t="shared" si="83"/>
        <v>0</v>
      </c>
      <c r="V123" s="30"/>
      <c r="W123" s="30"/>
      <c r="X123" s="18">
        <v>0</v>
      </c>
      <c r="Y123" s="19">
        <f>+(X123*100%)/$G$123</f>
        <v>0</v>
      </c>
      <c r="Z123" s="26">
        <f t="shared" si="84"/>
        <v>0</v>
      </c>
      <c r="AA123" s="30"/>
      <c r="AB123" s="30"/>
      <c r="AC123" s="18">
        <v>0</v>
      </c>
      <c r="AD123" s="19">
        <f>+(AC123*100%)/$G$123</f>
        <v>0</v>
      </c>
      <c r="AE123" s="26">
        <f t="shared" si="85"/>
        <v>0</v>
      </c>
      <c r="AF123" s="30"/>
      <c r="AG123" s="30"/>
      <c r="AH123" s="26">
        <f t="shared" si="59"/>
        <v>0</v>
      </c>
      <c r="AI123" s="21"/>
    </row>
    <row r="124" spans="1:35" ht="26" x14ac:dyDescent="0.35">
      <c r="A124" s="60"/>
      <c r="B124" s="60"/>
      <c r="C124" s="30"/>
      <c r="D124" s="65" t="s">
        <v>426</v>
      </c>
      <c r="E124" s="30" t="s">
        <v>408</v>
      </c>
      <c r="F124" s="31">
        <v>0</v>
      </c>
      <c r="G124" s="31">
        <v>24</v>
      </c>
      <c r="H124" s="24">
        <v>0.25</v>
      </c>
      <c r="I124" s="24">
        <v>0.25</v>
      </c>
      <c r="J124" s="24">
        <v>0.25</v>
      </c>
      <c r="K124" s="24">
        <v>0.25</v>
      </c>
      <c r="L124" s="30" t="s">
        <v>425</v>
      </c>
      <c r="M124" s="30" t="s">
        <v>223</v>
      </c>
      <c r="N124" s="18">
        <v>0</v>
      </c>
      <c r="O124" s="19">
        <f>+(N124*100%)/$G$124</f>
        <v>0</v>
      </c>
      <c r="P124" s="26">
        <f t="shared" si="86"/>
        <v>0</v>
      </c>
      <c r="Q124" s="30"/>
      <c r="R124" s="30"/>
      <c r="S124" s="18">
        <v>0</v>
      </c>
      <c r="T124" s="19">
        <f>+(S124*100%)/$G$124</f>
        <v>0</v>
      </c>
      <c r="U124" s="26">
        <f t="shared" si="83"/>
        <v>0</v>
      </c>
      <c r="V124" s="30"/>
      <c r="W124" s="30"/>
      <c r="X124" s="18">
        <v>0</v>
      </c>
      <c r="Y124" s="19">
        <f>+(X124*100%)/$G$124</f>
        <v>0</v>
      </c>
      <c r="Z124" s="26">
        <f t="shared" si="84"/>
        <v>0</v>
      </c>
      <c r="AA124" s="30"/>
      <c r="AB124" s="30"/>
      <c r="AC124" s="18">
        <v>0</v>
      </c>
      <c r="AD124" s="19">
        <f>+(AC124*100%)/$G$124</f>
        <v>0</v>
      </c>
      <c r="AE124" s="26">
        <f t="shared" si="85"/>
        <v>0</v>
      </c>
      <c r="AF124" s="30"/>
      <c r="AG124" s="30"/>
      <c r="AH124" s="26">
        <f t="shared" si="59"/>
        <v>0</v>
      </c>
      <c r="AI124" s="21"/>
    </row>
    <row r="125" spans="1:35" ht="52" x14ac:dyDescent="0.35">
      <c r="A125" s="12"/>
      <c r="B125" s="12"/>
      <c r="C125" s="13" t="s">
        <v>243</v>
      </c>
      <c r="D125" s="13"/>
      <c r="E125" s="14" t="s">
        <v>64</v>
      </c>
      <c r="F125" s="16">
        <f>SUM(F126:F132)</f>
        <v>0</v>
      </c>
      <c r="G125" s="16">
        <f>SUM(G126:G132)</f>
        <v>14410</v>
      </c>
      <c r="H125" s="17">
        <v>0.25</v>
      </c>
      <c r="I125" s="17">
        <v>0.25</v>
      </c>
      <c r="J125" s="17">
        <v>0.25</v>
      </c>
      <c r="K125" s="17">
        <v>0.25</v>
      </c>
      <c r="L125" s="14" t="s">
        <v>244</v>
      </c>
      <c r="M125" s="14" t="s">
        <v>245</v>
      </c>
      <c r="N125" s="85">
        <f>SUM(N126:N130)</f>
        <v>0</v>
      </c>
      <c r="O125" s="86">
        <f>SUM(O126:O130)/7</f>
        <v>0</v>
      </c>
      <c r="P125" s="86">
        <f>SUM(P126:P130)/7</f>
        <v>0</v>
      </c>
      <c r="Q125" s="14"/>
      <c r="R125" s="14"/>
      <c r="S125" s="85">
        <f>SUM(S126:S130)</f>
        <v>0</v>
      </c>
      <c r="T125" s="86">
        <f>SUM(T126:T130)/7</f>
        <v>0</v>
      </c>
      <c r="U125" s="86">
        <f>SUM(U126:U130)/7</f>
        <v>0</v>
      </c>
      <c r="V125" s="14"/>
      <c r="W125" s="14"/>
      <c r="X125" s="85">
        <f>SUM(X126:X130)</f>
        <v>0</v>
      </c>
      <c r="Y125" s="86">
        <f>SUM(Y126:Y130)/7</f>
        <v>0</v>
      </c>
      <c r="Z125" s="86">
        <f>SUM(Z126:Z130)/7</f>
        <v>0</v>
      </c>
      <c r="AA125" s="14"/>
      <c r="AB125" s="14"/>
      <c r="AC125" s="85">
        <f>SUM(AC126:AC130)</f>
        <v>0</v>
      </c>
      <c r="AD125" s="86">
        <f>SUM(AD126:AD130)/7</f>
        <v>0</v>
      </c>
      <c r="AE125" s="86">
        <f>SUM(AE126:AE130)/7</f>
        <v>0</v>
      </c>
      <c r="AF125" s="14"/>
      <c r="AG125" s="14"/>
      <c r="AH125" s="86">
        <f t="shared" si="59"/>
        <v>0</v>
      </c>
      <c r="AI125" s="21"/>
    </row>
    <row r="126" spans="1:35" ht="39" x14ac:dyDescent="0.35">
      <c r="A126" s="30"/>
      <c r="B126" s="30"/>
      <c r="C126" s="29"/>
      <c r="D126" s="29" t="s">
        <v>246</v>
      </c>
      <c r="E126" s="30" t="s">
        <v>247</v>
      </c>
      <c r="F126" s="31">
        <v>0</v>
      </c>
      <c r="G126" s="31">
        <v>12</v>
      </c>
      <c r="H126" s="24">
        <v>0.25</v>
      </c>
      <c r="I126" s="24">
        <v>0.25</v>
      </c>
      <c r="J126" s="24">
        <v>0.25</v>
      </c>
      <c r="K126" s="24">
        <v>0.25</v>
      </c>
      <c r="L126" s="30" t="s">
        <v>248</v>
      </c>
      <c r="M126" s="31" t="s">
        <v>249</v>
      </c>
      <c r="N126" s="18">
        <v>0</v>
      </c>
      <c r="O126" s="19">
        <f>+(N126*100%)/$G$126</f>
        <v>0</v>
      </c>
      <c r="P126" s="26">
        <f t="shared" ref="P126:P128" si="87">+O126</f>
        <v>0</v>
      </c>
      <c r="Q126" s="30"/>
      <c r="R126" s="31"/>
      <c r="S126" s="18">
        <v>0</v>
      </c>
      <c r="T126" s="19">
        <f>+(S126*100%)/$G$126</f>
        <v>0</v>
      </c>
      <c r="U126" s="26">
        <f t="shared" ref="U126:U132" si="88">+T126</f>
        <v>0</v>
      </c>
      <c r="V126" s="30"/>
      <c r="W126" s="31"/>
      <c r="X126" s="18">
        <v>0</v>
      </c>
      <c r="Y126" s="19">
        <f>+(X126*100%)/$G$126</f>
        <v>0</v>
      </c>
      <c r="Z126" s="26">
        <f t="shared" ref="Z126:Z132" si="89">+Y126</f>
        <v>0</v>
      </c>
      <c r="AA126" s="30"/>
      <c r="AB126" s="31"/>
      <c r="AC126" s="18">
        <v>0</v>
      </c>
      <c r="AD126" s="19">
        <f>+(AC126*100%)/$G$126</f>
        <v>0</v>
      </c>
      <c r="AE126" s="26">
        <f t="shared" ref="AE126:AE132" si="90">+AD126</f>
        <v>0</v>
      </c>
      <c r="AF126" s="30"/>
      <c r="AG126" s="31"/>
      <c r="AH126" s="26">
        <f t="shared" si="59"/>
        <v>0</v>
      </c>
      <c r="AI126" s="21"/>
    </row>
    <row r="127" spans="1:35" ht="26" x14ac:dyDescent="0.35">
      <c r="A127" s="30"/>
      <c r="B127" s="30"/>
      <c r="C127" s="29"/>
      <c r="D127" s="29" t="s">
        <v>250</v>
      </c>
      <c r="E127" s="30" t="s">
        <v>251</v>
      </c>
      <c r="F127" s="31">
        <v>0</v>
      </c>
      <c r="G127" s="31">
        <v>4</v>
      </c>
      <c r="H127" s="24">
        <v>0.25</v>
      </c>
      <c r="I127" s="24">
        <v>0.25</v>
      </c>
      <c r="J127" s="24">
        <v>0.25</v>
      </c>
      <c r="K127" s="24">
        <v>0.25</v>
      </c>
      <c r="L127" s="30" t="s">
        <v>252</v>
      </c>
      <c r="M127" s="31" t="s">
        <v>249</v>
      </c>
      <c r="N127" s="18">
        <v>0</v>
      </c>
      <c r="O127" s="19">
        <f>+(N127*100%)/$G$127</f>
        <v>0</v>
      </c>
      <c r="P127" s="26">
        <f t="shared" si="87"/>
        <v>0</v>
      </c>
      <c r="Q127" s="30"/>
      <c r="R127" s="31"/>
      <c r="S127" s="18">
        <v>0</v>
      </c>
      <c r="T127" s="19">
        <f>+(S127*100%)/$G$127</f>
        <v>0</v>
      </c>
      <c r="U127" s="26">
        <f t="shared" si="88"/>
        <v>0</v>
      </c>
      <c r="V127" s="30"/>
      <c r="W127" s="31"/>
      <c r="X127" s="18">
        <v>0</v>
      </c>
      <c r="Y127" s="19">
        <f>+(X127*100%)/$G$127</f>
        <v>0</v>
      </c>
      <c r="Z127" s="26">
        <f t="shared" si="89"/>
        <v>0</v>
      </c>
      <c r="AA127" s="30"/>
      <c r="AB127" s="31"/>
      <c r="AC127" s="18">
        <v>0</v>
      </c>
      <c r="AD127" s="19">
        <f>+(AC127*100%)/$G$127</f>
        <v>0</v>
      </c>
      <c r="AE127" s="26">
        <f t="shared" si="90"/>
        <v>0</v>
      </c>
      <c r="AF127" s="30"/>
      <c r="AG127" s="31"/>
      <c r="AH127" s="26">
        <f t="shared" si="59"/>
        <v>0</v>
      </c>
      <c r="AI127" s="21"/>
    </row>
    <row r="128" spans="1:35" ht="39" x14ac:dyDescent="0.35">
      <c r="A128" s="30"/>
      <c r="B128" s="30"/>
      <c r="C128" s="29"/>
      <c r="D128" s="29" t="s">
        <v>253</v>
      </c>
      <c r="E128" s="30" t="s">
        <v>254</v>
      </c>
      <c r="F128" s="31">
        <v>0</v>
      </c>
      <c r="G128" s="31">
        <v>12</v>
      </c>
      <c r="H128" s="24">
        <v>0.25</v>
      </c>
      <c r="I128" s="24">
        <v>0.25</v>
      </c>
      <c r="J128" s="24">
        <v>0.25</v>
      </c>
      <c r="K128" s="24">
        <v>0.25</v>
      </c>
      <c r="L128" s="30" t="s">
        <v>255</v>
      </c>
      <c r="M128" s="31" t="s">
        <v>249</v>
      </c>
      <c r="N128" s="18">
        <v>0</v>
      </c>
      <c r="O128" s="19">
        <f>+(N128*100%)/$G$128</f>
        <v>0</v>
      </c>
      <c r="P128" s="26">
        <f t="shared" si="87"/>
        <v>0</v>
      </c>
      <c r="Q128" s="30"/>
      <c r="R128" s="31"/>
      <c r="S128" s="18">
        <v>0</v>
      </c>
      <c r="T128" s="19">
        <f>+(S128*100%)/$G$128</f>
        <v>0</v>
      </c>
      <c r="U128" s="26">
        <f t="shared" si="88"/>
        <v>0</v>
      </c>
      <c r="V128" s="30"/>
      <c r="W128" s="31"/>
      <c r="X128" s="18">
        <v>0</v>
      </c>
      <c r="Y128" s="19">
        <f>+(X128*100%)/$G$128</f>
        <v>0</v>
      </c>
      <c r="Z128" s="26">
        <f t="shared" si="89"/>
        <v>0</v>
      </c>
      <c r="AA128" s="30"/>
      <c r="AB128" s="31"/>
      <c r="AC128" s="18">
        <v>0</v>
      </c>
      <c r="AD128" s="19">
        <f>+(AC128*100%)/$G$128</f>
        <v>0</v>
      </c>
      <c r="AE128" s="26">
        <f t="shared" si="90"/>
        <v>0</v>
      </c>
      <c r="AF128" s="30"/>
      <c r="AG128" s="31"/>
      <c r="AH128" s="26">
        <f t="shared" si="59"/>
        <v>0</v>
      </c>
      <c r="AI128" s="21"/>
    </row>
    <row r="129" spans="1:35" ht="26" x14ac:dyDescent="0.35">
      <c r="A129" s="30"/>
      <c r="B129" s="30"/>
      <c r="C129" s="29"/>
      <c r="D129" s="29" t="s">
        <v>113</v>
      </c>
      <c r="E129" s="30" t="s">
        <v>256</v>
      </c>
      <c r="F129" s="31">
        <v>0</v>
      </c>
      <c r="G129" s="31">
        <v>1</v>
      </c>
      <c r="H129" s="76"/>
      <c r="I129" s="76"/>
      <c r="J129" s="76"/>
      <c r="K129" s="76">
        <v>1</v>
      </c>
      <c r="L129" s="30" t="s">
        <v>114</v>
      </c>
      <c r="M129" s="31" t="s">
        <v>249</v>
      </c>
      <c r="N129" s="18">
        <v>0</v>
      </c>
      <c r="O129" s="19">
        <f>+(N129*100%)/$G$129</f>
        <v>0</v>
      </c>
      <c r="P129" s="26">
        <f t="shared" ref="P129:P132" si="91">+O129</f>
        <v>0</v>
      </c>
      <c r="Q129" s="30"/>
      <c r="R129" s="31"/>
      <c r="S129" s="18">
        <v>0</v>
      </c>
      <c r="T129" s="19">
        <f>+(S129*100%)/$G$129</f>
        <v>0</v>
      </c>
      <c r="U129" s="26">
        <f t="shared" si="88"/>
        <v>0</v>
      </c>
      <c r="V129" s="30"/>
      <c r="W129" s="31"/>
      <c r="X129" s="18">
        <v>0</v>
      </c>
      <c r="Y129" s="19">
        <f>+(X129*100%)/$G$129</f>
        <v>0</v>
      </c>
      <c r="Z129" s="26">
        <f t="shared" si="89"/>
        <v>0</v>
      </c>
      <c r="AA129" s="30"/>
      <c r="AB129" s="31"/>
      <c r="AC129" s="18">
        <v>0</v>
      </c>
      <c r="AD129" s="19">
        <f>+(AC129*100%)/$G$129</f>
        <v>0</v>
      </c>
      <c r="AE129" s="26">
        <f t="shared" si="90"/>
        <v>0</v>
      </c>
      <c r="AF129" s="30"/>
      <c r="AG129" s="31"/>
      <c r="AH129" s="26">
        <f t="shared" si="59"/>
        <v>0</v>
      </c>
      <c r="AI129" s="21"/>
    </row>
    <row r="130" spans="1:35" x14ac:dyDescent="0.35">
      <c r="A130" s="30"/>
      <c r="B130" s="30"/>
      <c r="C130" s="29"/>
      <c r="D130" s="29" t="s">
        <v>257</v>
      </c>
      <c r="E130" s="30" t="s">
        <v>258</v>
      </c>
      <c r="F130" s="31">
        <v>0</v>
      </c>
      <c r="G130" s="31">
        <v>1</v>
      </c>
      <c r="H130" s="76"/>
      <c r="I130" s="76"/>
      <c r="J130" s="76"/>
      <c r="K130" s="76">
        <v>1</v>
      </c>
      <c r="L130" s="30" t="s">
        <v>252</v>
      </c>
      <c r="M130" s="31" t="s">
        <v>249</v>
      </c>
      <c r="N130" s="18">
        <v>0</v>
      </c>
      <c r="O130" s="19">
        <f>+(N130*100%)/$G$130</f>
        <v>0</v>
      </c>
      <c r="P130" s="26">
        <f t="shared" si="91"/>
        <v>0</v>
      </c>
      <c r="Q130" s="30"/>
      <c r="R130" s="31"/>
      <c r="S130" s="18">
        <v>0</v>
      </c>
      <c r="T130" s="19">
        <f>+(S130*100%)/$G$130</f>
        <v>0</v>
      </c>
      <c r="U130" s="26">
        <f t="shared" si="88"/>
        <v>0</v>
      </c>
      <c r="V130" s="30"/>
      <c r="W130" s="31"/>
      <c r="X130" s="18">
        <v>0</v>
      </c>
      <c r="Y130" s="19">
        <f>+(X130*100%)/$G$130</f>
        <v>0</v>
      </c>
      <c r="Z130" s="26">
        <f t="shared" si="89"/>
        <v>0</v>
      </c>
      <c r="AA130" s="30"/>
      <c r="AB130" s="31"/>
      <c r="AC130" s="18">
        <v>0</v>
      </c>
      <c r="AD130" s="19">
        <f>+(AC130*100%)/$G$130</f>
        <v>0</v>
      </c>
      <c r="AE130" s="26">
        <f t="shared" si="90"/>
        <v>0</v>
      </c>
      <c r="AF130" s="30"/>
      <c r="AG130" s="31"/>
      <c r="AH130" s="26">
        <f t="shared" si="59"/>
        <v>0</v>
      </c>
      <c r="AI130" s="21"/>
    </row>
    <row r="131" spans="1:35" ht="26" x14ac:dyDescent="0.35">
      <c r="A131" s="30"/>
      <c r="B131" s="30"/>
      <c r="C131" s="29"/>
      <c r="D131" s="29" t="s">
        <v>259</v>
      </c>
      <c r="E131" s="30" t="s">
        <v>21</v>
      </c>
      <c r="F131" s="31">
        <v>0</v>
      </c>
      <c r="G131" s="31">
        <v>10000</v>
      </c>
      <c r="H131" s="24">
        <v>0.25</v>
      </c>
      <c r="I131" s="24">
        <v>0.25</v>
      </c>
      <c r="J131" s="24">
        <v>0.25</v>
      </c>
      <c r="K131" s="24">
        <v>0.25</v>
      </c>
      <c r="L131" s="30" t="s">
        <v>260</v>
      </c>
      <c r="M131" s="31" t="s">
        <v>261</v>
      </c>
      <c r="N131" s="18">
        <v>0</v>
      </c>
      <c r="O131" s="19">
        <f>+(N131*100%)/$G$131</f>
        <v>0</v>
      </c>
      <c r="P131" s="26">
        <f t="shared" si="91"/>
        <v>0</v>
      </c>
      <c r="Q131" s="30"/>
      <c r="R131" s="31"/>
      <c r="S131" s="18">
        <v>0</v>
      </c>
      <c r="T131" s="19">
        <f>+(S131*100%)/$G$131</f>
        <v>0</v>
      </c>
      <c r="U131" s="26">
        <f t="shared" si="88"/>
        <v>0</v>
      </c>
      <c r="V131" s="30"/>
      <c r="W131" s="31"/>
      <c r="X131" s="18">
        <v>0</v>
      </c>
      <c r="Y131" s="19">
        <f>+(X131*100%)/$G$131</f>
        <v>0</v>
      </c>
      <c r="Z131" s="26">
        <f t="shared" si="89"/>
        <v>0</v>
      </c>
      <c r="AA131" s="30"/>
      <c r="AB131" s="31"/>
      <c r="AC131" s="18">
        <v>0</v>
      </c>
      <c r="AD131" s="19">
        <f>+(AC131*100%)/$G$131</f>
        <v>0</v>
      </c>
      <c r="AE131" s="26">
        <f t="shared" si="90"/>
        <v>0</v>
      </c>
      <c r="AF131" s="30"/>
      <c r="AG131" s="31"/>
      <c r="AH131" s="26">
        <f t="shared" si="59"/>
        <v>0</v>
      </c>
      <c r="AI131" s="21"/>
    </row>
    <row r="132" spans="1:35" ht="26" x14ac:dyDescent="0.35">
      <c r="A132" s="30"/>
      <c r="B132" s="30"/>
      <c r="C132" s="29"/>
      <c r="D132" s="29" t="s">
        <v>262</v>
      </c>
      <c r="E132" s="30" t="s">
        <v>263</v>
      </c>
      <c r="F132" s="31">
        <v>0</v>
      </c>
      <c r="G132" s="31">
        <f>12*365</f>
        <v>4380</v>
      </c>
      <c r="H132" s="32">
        <v>0.25</v>
      </c>
      <c r="I132" s="32">
        <v>0.25</v>
      </c>
      <c r="J132" s="32">
        <v>0.25</v>
      </c>
      <c r="K132" s="32">
        <v>0.25</v>
      </c>
      <c r="L132" s="30" t="s">
        <v>264</v>
      </c>
      <c r="M132" s="31" t="s">
        <v>265</v>
      </c>
      <c r="N132" s="18">
        <v>0</v>
      </c>
      <c r="O132" s="19">
        <f>+(N132*100%)/$G$132</f>
        <v>0</v>
      </c>
      <c r="P132" s="26">
        <f t="shared" si="91"/>
        <v>0</v>
      </c>
      <c r="Q132" s="30"/>
      <c r="R132" s="31"/>
      <c r="S132" s="18">
        <v>0</v>
      </c>
      <c r="T132" s="19">
        <f>+(S132*100%)/$G$132</f>
        <v>0</v>
      </c>
      <c r="U132" s="26">
        <f t="shared" si="88"/>
        <v>0</v>
      </c>
      <c r="V132" s="30"/>
      <c r="W132" s="31"/>
      <c r="X132" s="18">
        <v>0</v>
      </c>
      <c r="Y132" s="19">
        <f>+(X132*100%)/$G$132</f>
        <v>0</v>
      </c>
      <c r="Z132" s="26">
        <f t="shared" si="89"/>
        <v>0</v>
      </c>
      <c r="AA132" s="30"/>
      <c r="AB132" s="31"/>
      <c r="AC132" s="18">
        <v>0</v>
      </c>
      <c r="AD132" s="19">
        <f>+(AC132*100%)/$G$132</f>
        <v>0</v>
      </c>
      <c r="AE132" s="26">
        <f t="shared" si="90"/>
        <v>0</v>
      </c>
      <c r="AF132" s="30"/>
      <c r="AG132" s="31"/>
      <c r="AH132" s="26">
        <f t="shared" si="59"/>
        <v>0</v>
      </c>
      <c r="AI132" s="21"/>
    </row>
    <row r="133" spans="1:35" ht="26" x14ac:dyDescent="0.35">
      <c r="A133" s="12"/>
      <c r="B133" s="12"/>
      <c r="C133" s="13" t="s">
        <v>427</v>
      </c>
      <c r="D133" s="13"/>
      <c r="E133" s="14" t="s">
        <v>266</v>
      </c>
      <c r="F133" s="16">
        <f>SUM(F134:F136)</f>
        <v>0</v>
      </c>
      <c r="G133" s="16">
        <f>SUM(G134:G136)</f>
        <v>180</v>
      </c>
      <c r="H133" s="17">
        <v>0.25</v>
      </c>
      <c r="I133" s="17">
        <v>0.25</v>
      </c>
      <c r="J133" s="17">
        <v>0.25</v>
      </c>
      <c r="K133" s="17">
        <v>0.25</v>
      </c>
      <c r="L133" s="14" t="s">
        <v>267</v>
      </c>
      <c r="M133" s="14" t="s">
        <v>268</v>
      </c>
      <c r="N133" s="85">
        <f>SUM(N134:N138)</f>
        <v>0</v>
      </c>
      <c r="O133" s="86">
        <f>SUM(O134:O138)/3</f>
        <v>0</v>
      </c>
      <c r="P133" s="86">
        <f>SUM(P134:P138)/3</f>
        <v>0</v>
      </c>
      <c r="Q133" s="14"/>
      <c r="R133" s="14"/>
      <c r="S133" s="85">
        <f>SUM(S134:S138)</f>
        <v>0</v>
      </c>
      <c r="T133" s="86">
        <f>SUM(T134:T138)/3</f>
        <v>0</v>
      </c>
      <c r="U133" s="86">
        <f>SUM(U134:U138)/3</f>
        <v>0</v>
      </c>
      <c r="V133" s="14"/>
      <c r="W133" s="14"/>
      <c r="X133" s="85">
        <f>SUM(X134:X138)</f>
        <v>0</v>
      </c>
      <c r="Y133" s="86">
        <f>SUM(Y134:Y138)/3</f>
        <v>0</v>
      </c>
      <c r="Z133" s="86">
        <f>SUM(Z134:Z138)/3</f>
        <v>0</v>
      </c>
      <c r="AA133" s="14"/>
      <c r="AB133" s="14"/>
      <c r="AC133" s="85">
        <f>SUM(AC134:AC138)</f>
        <v>0</v>
      </c>
      <c r="AD133" s="86">
        <f>SUM(AD134:AD138)/3</f>
        <v>0</v>
      </c>
      <c r="AE133" s="86">
        <f>SUM(AE134:AE138)/3</f>
        <v>0</v>
      </c>
      <c r="AF133" s="14"/>
      <c r="AG133" s="14"/>
      <c r="AH133" s="86">
        <f t="shared" si="59"/>
        <v>0</v>
      </c>
      <c r="AI133" s="21"/>
    </row>
    <row r="134" spans="1:35" ht="52" x14ac:dyDescent="0.35">
      <c r="A134" s="39"/>
      <c r="B134" s="40"/>
      <c r="C134" s="41"/>
      <c r="D134" s="41" t="s">
        <v>269</v>
      </c>
      <c r="E134" s="42" t="s">
        <v>270</v>
      </c>
      <c r="F134" s="43">
        <v>0</v>
      </c>
      <c r="G134" s="43">
        <v>140</v>
      </c>
      <c r="H134" s="44">
        <v>0.25</v>
      </c>
      <c r="I134" s="44">
        <v>0.25</v>
      </c>
      <c r="J134" s="44">
        <v>0.25</v>
      </c>
      <c r="K134" s="44">
        <v>0.25</v>
      </c>
      <c r="L134" s="42" t="s">
        <v>271</v>
      </c>
      <c r="M134" s="42" t="s">
        <v>268</v>
      </c>
      <c r="N134" s="18">
        <v>0</v>
      </c>
      <c r="O134" s="19">
        <f>+(N134*100%)/$G$134</f>
        <v>0</v>
      </c>
      <c r="P134" s="26">
        <f t="shared" ref="P134:P136" si="92">+O134</f>
        <v>0</v>
      </c>
      <c r="Q134" s="42"/>
      <c r="R134" s="42"/>
      <c r="S134" s="18">
        <v>0</v>
      </c>
      <c r="T134" s="19">
        <f>+(S134*100%)/$G$134</f>
        <v>0</v>
      </c>
      <c r="U134" s="26">
        <f t="shared" ref="U134:U136" si="93">+T134</f>
        <v>0</v>
      </c>
      <c r="V134" s="42"/>
      <c r="W134" s="42"/>
      <c r="X134" s="18">
        <v>0</v>
      </c>
      <c r="Y134" s="19">
        <f>+(X134*100%)/$G$134</f>
        <v>0</v>
      </c>
      <c r="Z134" s="26">
        <f t="shared" ref="Z134:Z136" si="94">+Y134</f>
        <v>0</v>
      </c>
      <c r="AA134" s="42"/>
      <c r="AB134" s="42"/>
      <c r="AC134" s="18">
        <v>0</v>
      </c>
      <c r="AD134" s="19">
        <f>+(AC134*100%)/$G$134</f>
        <v>0</v>
      </c>
      <c r="AE134" s="26">
        <f t="shared" ref="AE134:AE136" si="95">+AD134</f>
        <v>0</v>
      </c>
      <c r="AF134" s="42"/>
      <c r="AG134" s="42"/>
      <c r="AH134" s="26">
        <f t="shared" si="59"/>
        <v>0</v>
      </c>
      <c r="AI134" s="21"/>
    </row>
    <row r="135" spans="1:35" ht="39" x14ac:dyDescent="0.35">
      <c r="A135" s="45"/>
      <c r="B135" s="46"/>
      <c r="C135" s="41"/>
      <c r="D135" s="41" t="s">
        <v>272</v>
      </c>
      <c r="E135" s="42" t="s">
        <v>273</v>
      </c>
      <c r="F135" s="43">
        <v>0</v>
      </c>
      <c r="G135" s="43">
        <v>36</v>
      </c>
      <c r="H135" s="44">
        <v>0.25</v>
      </c>
      <c r="I135" s="44">
        <v>0.25</v>
      </c>
      <c r="J135" s="44">
        <v>0.25</v>
      </c>
      <c r="K135" s="44">
        <v>0.25</v>
      </c>
      <c r="L135" s="42" t="s">
        <v>274</v>
      </c>
      <c r="M135" s="42" t="s">
        <v>268</v>
      </c>
      <c r="N135" s="18">
        <v>0</v>
      </c>
      <c r="O135" s="19">
        <f>+(N135*100%)/$G$135</f>
        <v>0</v>
      </c>
      <c r="P135" s="26">
        <f t="shared" si="92"/>
        <v>0</v>
      </c>
      <c r="Q135" s="42"/>
      <c r="R135" s="42"/>
      <c r="S135" s="18">
        <v>0</v>
      </c>
      <c r="T135" s="19">
        <f>+(S135*100%)/$G$135</f>
        <v>0</v>
      </c>
      <c r="U135" s="26">
        <f t="shared" si="93"/>
        <v>0</v>
      </c>
      <c r="V135" s="42"/>
      <c r="W135" s="42"/>
      <c r="X135" s="18">
        <v>0</v>
      </c>
      <c r="Y135" s="19">
        <f>+(X135*100%)/$G$135</f>
        <v>0</v>
      </c>
      <c r="Z135" s="26">
        <f t="shared" si="94"/>
        <v>0</v>
      </c>
      <c r="AA135" s="42"/>
      <c r="AB135" s="42"/>
      <c r="AC135" s="18">
        <v>0</v>
      </c>
      <c r="AD135" s="19">
        <f>+(AC135*100%)/$G$135</f>
        <v>0</v>
      </c>
      <c r="AE135" s="26">
        <f t="shared" si="95"/>
        <v>0</v>
      </c>
      <c r="AF135" s="42"/>
      <c r="AG135" s="42"/>
      <c r="AH135" s="26">
        <f t="shared" ref="AH135:AH198" si="96">P135+U135+Z135+AE135</f>
        <v>0</v>
      </c>
      <c r="AI135" s="21"/>
    </row>
    <row r="136" spans="1:35" ht="39" x14ac:dyDescent="0.35">
      <c r="A136" s="45"/>
      <c r="B136" s="46"/>
      <c r="C136" s="41"/>
      <c r="D136" s="41" t="s">
        <v>428</v>
      </c>
      <c r="E136" s="42" t="s">
        <v>275</v>
      </c>
      <c r="F136" s="43">
        <v>0</v>
      </c>
      <c r="G136" s="43">
        <v>4</v>
      </c>
      <c r="H136" s="44">
        <v>0.25</v>
      </c>
      <c r="I136" s="44">
        <v>0.25</v>
      </c>
      <c r="J136" s="44">
        <v>0.25</v>
      </c>
      <c r="K136" s="44">
        <v>0.25</v>
      </c>
      <c r="L136" s="42" t="s">
        <v>276</v>
      </c>
      <c r="M136" s="42" t="s">
        <v>268</v>
      </c>
      <c r="N136" s="18">
        <v>0</v>
      </c>
      <c r="O136" s="19">
        <f>+(N136*100%)/$G$136</f>
        <v>0</v>
      </c>
      <c r="P136" s="26">
        <f t="shared" si="92"/>
        <v>0</v>
      </c>
      <c r="Q136" s="42"/>
      <c r="R136" s="42"/>
      <c r="S136" s="18">
        <v>0</v>
      </c>
      <c r="T136" s="19">
        <f>+(S136*100%)/$G$136</f>
        <v>0</v>
      </c>
      <c r="U136" s="26">
        <f t="shared" si="93"/>
        <v>0</v>
      </c>
      <c r="V136" s="42"/>
      <c r="W136" s="42"/>
      <c r="X136" s="18">
        <v>0</v>
      </c>
      <c r="Y136" s="19">
        <f>+(X136*100%)/$G$136</f>
        <v>0</v>
      </c>
      <c r="Z136" s="26">
        <f t="shared" si="94"/>
        <v>0</v>
      </c>
      <c r="AA136" s="42"/>
      <c r="AB136" s="42"/>
      <c r="AC136" s="18">
        <v>0</v>
      </c>
      <c r="AD136" s="19">
        <f>+(AC136*100%)/$G$136</f>
        <v>0</v>
      </c>
      <c r="AE136" s="26">
        <f t="shared" si="95"/>
        <v>0</v>
      </c>
      <c r="AF136" s="42"/>
      <c r="AG136" s="42"/>
      <c r="AH136" s="26">
        <f t="shared" si="96"/>
        <v>0</v>
      </c>
      <c r="AI136" s="21"/>
    </row>
    <row r="137" spans="1:35" ht="52" x14ac:dyDescent="0.35">
      <c r="A137" s="12"/>
      <c r="B137" s="12"/>
      <c r="C137" s="13" t="s">
        <v>429</v>
      </c>
      <c r="D137" s="13"/>
      <c r="E137" s="14" t="s">
        <v>430</v>
      </c>
      <c r="F137" s="16">
        <f>SUM(F138:F144)</f>
        <v>1</v>
      </c>
      <c r="G137" s="16">
        <f>SUM(G138:G144)</f>
        <v>681</v>
      </c>
      <c r="H137" s="17">
        <v>0.25</v>
      </c>
      <c r="I137" s="17">
        <v>0.25</v>
      </c>
      <c r="J137" s="17">
        <v>0.25</v>
      </c>
      <c r="K137" s="17">
        <v>0.25</v>
      </c>
      <c r="L137" s="14" t="s">
        <v>267</v>
      </c>
      <c r="M137" s="14" t="s">
        <v>277</v>
      </c>
      <c r="N137" s="85">
        <f>SUM(N138:N142)</f>
        <v>0</v>
      </c>
      <c r="O137" s="86">
        <f>SUM(O138:O142)/7</f>
        <v>0</v>
      </c>
      <c r="P137" s="86">
        <f>SUM(P138:P142)/7</f>
        <v>0</v>
      </c>
      <c r="Q137" s="14"/>
      <c r="R137" s="14"/>
      <c r="S137" s="85">
        <f>SUM(S138:S142)</f>
        <v>0</v>
      </c>
      <c r="T137" s="86">
        <f>SUM(T138:T142)/7</f>
        <v>0</v>
      </c>
      <c r="U137" s="86">
        <f>SUM(U138:U142)/7</f>
        <v>0</v>
      </c>
      <c r="V137" s="14"/>
      <c r="W137" s="14"/>
      <c r="X137" s="85">
        <f>SUM(X138:X142)</f>
        <v>0</v>
      </c>
      <c r="Y137" s="86">
        <f>SUM(Y138:Y142)/7</f>
        <v>0</v>
      </c>
      <c r="Z137" s="86">
        <f>SUM(Z138:Z142)/7</f>
        <v>0</v>
      </c>
      <c r="AA137" s="14"/>
      <c r="AB137" s="14"/>
      <c r="AC137" s="85">
        <f>SUM(AC138:AC142)</f>
        <v>0</v>
      </c>
      <c r="AD137" s="86">
        <f>SUM(AD138:AD142)/7</f>
        <v>0</v>
      </c>
      <c r="AE137" s="86">
        <f>SUM(AE138:AE142)/7</f>
        <v>0</v>
      </c>
      <c r="AF137" s="14"/>
      <c r="AG137" s="14"/>
      <c r="AH137" s="86">
        <f t="shared" si="96"/>
        <v>0</v>
      </c>
      <c r="AI137" s="21"/>
    </row>
    <row r="138" spans="1:35" ht="39" x14ac:dyDescent="0.35">
      <c r="A138" s="59"/>
      <c r="B138" s="60"/>
      <c r="C138" s="60"/>
      <c r="D138" s="63" t="s">
        <v>431</v>
      </c>
      <c r="E138" s="30" t="s">
        <v>432</v>
      </c>
      <c r="F138" s="31">
        <v>0</v>
      </c>
      <c r="G138" s="22">
        <v>1</v>
      </c>
      <c r="H138" s="68">
        <v>1</v>
      </c>
      <c r="I138" s="68"/>
      <c r="J138" s="60"/>
      <c r="K138" s="60"/>
      <c r="L138" s="30" t="s">
        <v>433</v>
      </c>
      <c r="M138" s="42" t="s">
        <v>279</v>
      </c>
      <c r="N138" s="18">
        <v>0</v>
      </c>
      <c r="O138" s="19">
        <f>+(N138*100%)/$G$138</f>
        <v>0</v>
      </c>
      <c r="P138" s="26">
        <f t="shared" ref="P138:P140" si="97">+O138</f>
        <v>0</v>
      </c>
      <c r="Q138" s="30"/>
      <c r="R138" s="42"/>
      <c r="S138" s="18">
        <v>0</v>
      </c>
      <c r="T138" s="19">
        <f>+(S138*100%)/$G$138</f>
        <v>0</v>
      </c>
      <c r="U138" s="26">
        <f t="shared" ref="U138:U144" si="98">+T138</f>
        <v>0</v>
      </c>
      <c r="V138" s="30"/>
      <c r="W138" s="42"/>
      <c r="X138" s="18">
        <v>0</v>
      </c>
      <c r="Y138" s="19">
        <f>+(X138*100%)/$G$138</f>
        <v>0</v>
      </c>
      <c r="Z138" s="26">
        <f t="shared" ref="Z138:Z144" si="99">+Y138</f>
        <v>0</v>
      </c>
      <c r="AA138" s="30"/>
      <c r="AB138" s="42"/>
      <c r="AC138" s="18">
        <v>0</v>
      </c>
      <c r="AD138" s="19">
        <f>+(AC138*100%)/$G$138</f>
        <v>0</v>
      </c>
      <c r="AE138" s="26">
        <f t="shared" ref="AE138:AE144" si="100">+AD138</f>
        <v>0</v>
      </c>
      <c r="AF138" s="30"/>
      <c r="AG138" s="42"/>
      <c r="AH138" s="26">
        <f t="shared" si="96"/>
        <v>0</v>
      </c>
      <c r="AI138" s="21"/>
    </row>
    <row r="139" spans="1:35" ht="39" x14ac:dyDescent="0.35">
      <c r="A139" s="59"/>
      <c r="B139" s="60"/>
      <c r="C139" s="60"/>
      <c r="D139" s="63" t="s">
        <v>434</v>
      </c>
      <c r="E139" s="30" t="s">
        <v>432</v>
      </c>
      <c r="F139" s="31">
        <v>1</v>
      </c>
      <c r="G139" s="22">
        <v>1</v>
      </c>
      <c r="H139" s="68">
        <v>1</v>
      </c>
      <c r="I139" s="68"/>
      <c r="J139" s="60"/>
      <c r="K139" s="60"/>
      <c r="L139" s="30" t="s">
        <v>433</v>
      </c>
      <c r="M139" s="42" t="s">
        <v>279</v>
      </c>
      <c r="N139" s="18">
        <v>0</v>
      </c>
      <c r="O139" s="19">
        <f>+(N139*100%)/$G$139</f>
        <v>0</v>
      </c>
      <c r="P139" s="26">
        <f t="shared" si="97"/>
        <v>0</v>
      </c>
      <c r="Q139" s="30"/>
      <c r="R139" s="42"/>
      <c r="S139" s="18">
        <v>0</v>
      </c>
      <c r="T139" s="19">
        <f>+(S139*100%)/$G$139</f>
        <v>0</v>
      </c>
      <c r="U139" s="26">
        <f t="shared" si="98"/>
        <v>0</v>
      </c>
      <c r="V139" s="30"/>
      <c r="W139" s="42"/>
      <c r="X139" s="18">
        <v>0</v>
      </c>
      <c r="Y139" s="19">
        <f>+(X139*100%)/$G$139</f>
        <v>0</v>
      </c>
      <c r="Z139" s="26">
        <f t="shared" si="99"/>
        <v>0</v>
      </c>
      <c r="AA139" s="30"/>
      <c r="AB139" s="42"/>
      <c r="AC139" s="18">
        <v>0</v>
      </c>
      <c r="AD139" s="19">
        <f>+(AC139*100%)/$G$139</f>
        <v>0</v>
      </c>
      <c r="AE139" s="26">
        <f t="shared" si="100"/>
        <v>0</v>
      </c>
      <c r="AF139" s="30"/>
      <c r="AG139" s="42"/>
      <c r="AH139" s="26">
        <f t="shared" si="96"/>
        <v>0</v>
      </c>
      <c r="AI139" s="21"/>
    </row>
    <row r="140" spans="1:35" ht="26" x14ac:dyDescent="0.35">
      <c r="A140" s="59"/>
      <c r="B140" s="60"/>
      <c r="C140" s="60"/>
      <c r="D140" s="63" t="s">
        <v>435</v>
      </c>
      <c r="E140" s="30" t="s">
        <v>432</v>
      </c>
      <c r="F140" s="31">
        <v>0</v>
      </c>
      <c r="G140" s="22">
        <v>1</v>
      </c>
      <c r="H140" s="68">
        <v>1</v>
      </c>
      <c r="I140" s="68"/>
      <c r="J140" s="60"/>
      <c r="K140" s="60"/>
      <c r="L140" s="30" t="s">
        <v>433</v>
      </c>
      <c r="M140" s="42" t="s">
        <v>279</v>
      </c>
      <c r="N140" s="18">
        <v>0</v>
      </c>
      <c r="O140" s="19">
        <f>+(N140*100%)/$G$140</f>
        <v>0</v>
      </c>
      <c r="P140" s="26">
        <f t="shared" si="97"/>
        <v>0</v>
      </c>
      <c r="Q140" s="30"/>
      <c r="R140" s="42"/>
      <c r="S140" s="18">
        <v>0</v>
      </c>
      <c r="T140" s="19">
        <f>+(S140*100%)/$G$140</f>
        <v>0</v>
      </c>
      <c r="U140" s="26">
        <f t="shared" si="98"/>
        <v>0</v>
      </c>
      <c r="V140" s="30"/>
      <c r="W140" s="42"/>
      <c r="X140" s="18">
        <v>0</v>
      </c>
      <c r="Y140" s="19">
        <f>+(X140*100%)/$G$140</f>
        <v>0</v>
      </c>
      <c r="Z140" s="26">
        <f t="shared" si="99"/>
        <v>0</v>
      </c>
      <c r="AA140" s="30"/>
      <c r="AB140" s="42"/>
      <c r="AC140" s="18">
        <v>0</v>
      </c>
      <c r="AD140" s="19">
        <f>+(AC140*100%)/$G$140</f>
        <v>0</v>
      </c>
      <c r="AE140" s="26">
        <f t="shared" si="100"/>
        <v>0</v>
      </c>
      <c r="AF140" s="30"/>
      <c r="AG140" s="42"/>
      <c r="AH140" s="26">
        <f t="shared" si="96"/>
        <v>0</v>
      </c>
      <c r="AI140" s="21"/>
    </row>
    <row r="141" spans="1:35" ht="39" x14ac:dyDescent="0.35">
      <c r="A141" s="59"/>
      <c r="B141" s="60"/>
      <c r="C141" s="60"/>
      <c r="D141" s="63" t="s">
        <v>436</v>
      </c>
      <c r="E141" s="30" t="s">
        <v>437</v>
      </c>
      <c r="F141" s="31">
        <v>0</v>
      </c>
      <c r="G141" s="22">
        <v>1</v>
      </c>
      <c r="H141" s="32">
        <v>1</v>
      </c>
      <c r="I141" s="32"/>
      <c r="J141" s="30"/>
      <c r="K141" s="30"/>
      <c r="L141" s="30" t="s">
        <v>278</v>
      </c>
      <c r="M141" s="42" t="s">
        <v>279</v>
      </c>
      <c r="N141" s="18">
        <v>0</v>
      </c>
      <c r="O141" s="19">
        <f>+(N141*100%)/$G$141</f>
        <v>0</v>
      </c>
      <c r="P141" s="26">
        <f t="shared" ref="P141:P144" si="101">+O141</f>
        <v>0</v>
      </c>
      <c r="Q141" s="30"/>
      <c r="R141" s="42"/>
      <c r="S141" s="18">
        <v>0</v>
      </c>
      <c r="T141" s="19">
        <f>+(S141*100%)/$G$141</f>
        <v>0</v>
      </c>
      <c r="U141" s="26">
        <f t="shared" si="98"/>
        <v>0</v>
      </c>
      <c r="V141" s="30"/>
      <c r="W141" s="42"/>
      <c r="X141" s="18">
        <v>0</v>
      </c>
      <c r="Y141" s="19">
        <f>+(X141*100%)/$G$141</f>
        <v>0</v>
      </c>
      <c r="Z141" s="26">
        <f t="shared" si="99"/>
        <v>0</v>
      </c>
      <c r="AA141" s="30"/>
      <c r="AB141" s="42"/>
      <c r="AC141" s="18">
        <v>0</v>
      </c>
      <c r="AD141" s="19">
        <f>+(AC141*100%)/$G$141</f>
        <v>0</v>
      </c>
      <c r="AE141" s="26">
        <f t="shared" si="100"/>
        <v>0</v>
      </c>
      <c r="AF141" s="30"/>
      <c r="AG141" s="42"/>
      <c r="AH141" s="26">
        <f t="shared" si="96"/>
        <v>0</v>
      </c>
      <c r="AI141" s="21"/>
    </row>
    <row r="142" spans="1:35" ht="52" x14ac:dyDescent="0.35">
      <c r="A142" s="39"/>
      <c r="B142" s="40"/>
      <c r="C142" s="41"/>
      <c r="D142" s="41" t="s">
        <v>280</v>
      </c>
      <c r="E142" s="42" t="s">
        <v>281</v>
      </c>
      <c r="F142" s="43">
        <v>0</v>
      </c>
      <c r="G142" s="43">
        <v>12</v>
      </c>
      <c r="H142" s="44">
        <v>1</v>
      </c>
      <c r="I142" s="44"/>
      <c r="J142" s="44"/>
      <c r="K142" s="44"/>
      <c r="L142" s="42" t="s">
        <v>438</v>
      </c>
      <c r="M142" s="42" t="s">
        <v>279</v>
      </c>
      <c r="N142" s="18">
        <v>0</v>
      </c>
      <c r="O142" s="19">
        <f>+(N142*100%)/$G$142</f>
        <v>0</v>
      </c>
      <c r="P142" s="26">
        <f t="shared" si="101"/>
        <v>0</v>
      </c>
      <c r="Q142" s="42"/>
      <c r="R142" s="42"/>
      <c r="S142" s="18">
        <v>0</v>
      </c>
      <c r="T142" s="19">
        <f>+(S142*100%)/$G$142</f>
        <v>0</v>
      </c>
      <c r="U142" s="26">
        <f t="shared" si="98"/>
        <v>0</v>
      </c>
      <c r="V142" s="42"/>
      <c r="W142" s="42"/>
      <c r="X142" s="18">
        <v>0</v>
      </c>
      <c r="Y142" s="19">
        <f>+(X142*100%)/$G$142</f>
        <v>0</v>
      </c>
      <c r="Z142" s="26">
        <f t="shared" si="99"/>
        <v>0</v>
      </c>
      <c r="AA142" s="42"/>
      <c r="AB142" s="42"/>
      <c r="AC142" s="18">
        <v>0</v>
      </c>
      <c r="AD142" s="19">
        <f>+(AC142*100%)/$G$142</f>
        <v>0</v>
      </c>
      <c r="AE142" s="26">
        <f t="shared" si="100"/>
        <v>0</v>
      </c>
      <c r="AF142" s="42"/>
      <c r="AG142" s="42"/>
      <c r="AH142" s="26">
        <f t="shared" si="96"/>
        <v>0</v>
      </c>
      <c r="AI142" s="21"/>
    </row>
    <row r="143" spans="1:35" ht="52" x14ac:dyDescent="0.35">
      <c r="A143" s="39"/>
      <c r="B143" s="40"/>
      <c r="C143" s="40"/>
      <c r="D143" s="40" t="s">
        <v>439</v>
      </c>
      <c r="E143" s="42" t="s">
        <v>440</v>
      </c>
      <c r="F143" s="43">
        <v>0</v>
      </c>
      <c r="G143" s="43">
        <v>300</v>
      </c>
      <c r="H143" s="44">
        <v>0.25</v>
      </c>
      <c r="I143" s="44">
        <v>0.25</v>
      </c>
      <c r="J143" s="44">
        <v>0.25</v>
      </c>
      <c r="K143" s="44">
        <v>0.25</v>
      </c>
      <c r="L143" s="42" t="s">
        <v>441</v>
      </c>
      <c r="M143" s="42" t="s">
        <v>279</v>
      </c>
      <c r="N143" s="18">
        <v>0</v>
      </c>
      <c r="O143" s="19">
        <f>+(N143*100%)/$G$143</f>
        <v>0</v>
      </c>
      <c r="P143" s="26">
        <f t="shared" si="101"/>
        <v>0</v>
      </c>
      <c r="Q143" s="42"/>
      <c r="R143" s="42"/>
      <c r="S143" s="18">
        <v>0</v>
      </c>
      <c r="T143" s="19">
        <f>+(S143*100%)/$G$143</f>
        <v>0</v>
      </c>
      <c r="U143" s="26">
        <f t="shared" si="98"/>
        <v>0</v>
      </c>
      <c r="V143" s="42"/>
      <c r="W143" s="42"/>
      <c r="X143" s="18">
        <v>0</v>
      </c>
      <c r="Y143" s="19">
        <f>+(X143*100%)/$G$143</f>
        <v>0</v>
      </c>
      <c r="Z143" s="26">
        <f t="shared" si="99"/>
        <v>0</v>
      </c>
      <c r="AA143" s="42"/>
      <c r="AB143" s="42"/>
      <c r="AC143" s="18">
        <v>0</v>
      </c>
      <c r="AD143" s="19">
        <f>+(AC143*100%)/$G$143</f>
        <v>0</v>
      </c>
      <c r="AE143" s="26">
        <f t="shared" si="100"/>
        <v>0</v>
      </c>
      <c r="AF143" s="42"/>
      <c r="AG143" s="42"/>
      <c r="AH143" s="26">
        <f t="shared" si="96"/>
        <v>0</v>
      </c>
      <c r="AI143" s="21"/>
    </row>
    <row r="144" spans="1:35" ht="52" x14ac:dyDescent="0.35">
      <c r="A144" s="39"/>
      <c r="B144" s="40"/>
      <c r="C144" s="40"/>
      <c r="D144" s="41" t="s">
        <v>442</v>
      </c>
      <c r="E144" s="42" t="s">
        <v>282</v>
      </c>
      <c r="F144" s="43">
        <v>0</v>
      </c>
      <c r="G144" s="43">
        <v>365</v>
      </c>
      <c r="H144" s="44">
        <v>0.25</v>
      </c>
      <c r="I144" s="44">
        <v>0.25</v>
      </c>
      <c r="J144" s="44">
        <v>0.25</v>
      </c>
      <c r="K144" s="44">
        <v>0.25</v>
      </c>
      <c r="L144" s="42" t="s">
        <v>283</v>
      </c>
      <c r="M144" s="42" t="s">
        <v>279</v>
      </c>
      <c r="N144" s="18">
        <v>0</v>
      </c>
      <c r="O144" s="19">
        <f>+(N144*100%)/$G$144</f>
        <v>0</v>
      </c>
      <c r="P144" s="26">
        <f t="shared" si="101"/>
        <v>0</v>
      </c>
      <c r="Q144" s="42"/>
      <c r="R144" s="42"/>
      <c r="S144" s="18">
        <v>0</v>
      </c>
      <c r="T144" s="19">
        <f>+(S144*100%)/$G$144</f>
        <v>0</v>
      </c>
      <c r="U144" s="26">
        <f t="shared" si="98"/>
        <v>0</v>
      </c>
      <c r="V144" s="42"/>
      <c r="W144" s="42"/>
      <c r="X144" s="18">
        <v>0</v>
      </c>
      <c r="Y144" s="19">
        <f>+(X144*100%)/$G$144</f>
        <v>0</v>
      </c>
      <c r="Z144" s="26">
        <f t="shared" si="99"/>
        <v>0</v>
      </c>
      <c r="AA144" s="42"/>
      <c r="AB144" s="42"/>
      <c r="AC144" s="18">
        <v>0</v>
      </c>
      <c r="AD144" s="19">
        <f>+(AC144*100%)/$G$144</f>
        <v>0</v>
      </c>
      <c r="AE144" s="26">
        <f t="shared" si="100"/>
        <v>0</v>
      </c>
      <c r="AF144" s="42"/>
      <c r="AG144" s="42"/>
      <c r="AH144" s="26">
        <f t="shared" si="96"/>
        <v>0</v>
      </c>
      <c r="AI144" s="21"/>
    </row>
    <row r="145" spans="1:35" ht="39" x14ac:dyDescent="0.35">
      <c r="A145" s="12"/>
      <c r="B145" s="12"/>
      <c r="C145" s="13" t="s">
        <v>443</v>
      </c>
      <c r="D145" s="13"/>
      <c r="E145" s="14" t="s">
        <v>444</v>
      </c>
      <c r="F145" s="16">
        <f>SUM(F146:F150)</f>
        <v>0</v>
      </c>
      <c r="G145" s="16">
        <f>SUM(G146:G150)</f>
        <v>47250</v>
      </c>
      <c r="H145" s="17">
        <v>0.25</v>
      </c>
      <c r="I145" s="17">
        <v>0.25</v>
      </c>
      <c r="J145" s="17">
        <v>0.25</v>
      </c>
      <c r="K145" s="17">
        <v>0.25</v>
      </c>
      <c r="L145" s="14" t="s">
        <v>284</v>
      </c>
      <c r="M145" s="14" t="s">
        <v>285</v>
      </c>
      <c r="N145" s="85">
        <f>SUM(N146:N150)</f>
        <v>0</v>
      </c>
      <c r="O145" s="86">
        <f>SUM(O146:O150)/5</f>
        <v>0</v>
      </c>
      <c r="P145" s="86">
        <f>SUM(P146:P150)/5</f>
        <v>0</v>
      </c>
      <c r="Q145" s="14"/>
      <c r="R145" s="14"/>
      <c r="S145" s="85">
        <f>SUM(S146:S150)</f>
        <v>0</v>
      </c>
      <c r="T145" s="86">
        <f>SUM(T146:T150)/5</f>
        <v>0</v>
      </c>
      <c r="U145" s="86">
        <f>SUM(U146:U150)/5</f>
        <v>0</v>
      </c>
      <c r="V145" s="14"/>
      <c r="W145" s="14"/>
      <c r="X145" s="85">
        <f>SUM(X146:X150)</f>
        <v>0</v>
      </c>
      <c r="Y145" s="86">
        <f>SUM(Y146:Y150)/5</f>
        <v>0</v>
      </c>
      <c r="Z145" s="86">
        <f>SUM(Z146:Z150)/5</f>
        <v>0</v>
      </c>
      <c r="AA145" s="14"/>
      <c r="AB145" s="14"/>
      <c r="AC145" s="85">
        <f>SUM(AC146:AC150)</f>
        <v>0</v>
      </c>
      <c r="AD145" s="86">
        <f>SUM(AD146:AD150)/5</f>
        <v>0</v>
      </c>
      <c r="AE145" s="86">
        <f>SUM(AE146:AE150)/5</f>
        <v>0</v>
      </c>
      <c r="AF145" s="14"/>
      <c r="AG145" s="14"/>
      <c r="AH145" s="86">
        <f t="shared" si="96"/>
        <v>0</v>
      </c>
      <c r="AI145" s="21"/>
    </row>
    <row r="146" spans="1:35" ht="39" x14ac:dyDescent="0.35">
      <c r="A146" s="30"/>
      <c r="B146" s="30"/>
      <c r="C146" s="77"/>
      <c r="D146" s="77" t="s">
        <v>286</v>
      </c>
      <c r="E146" s="20" t="s">
        <v>287</v>
      </c>
      <c r="F146" s="18">
        <v>0</v>
      </c>
      <c r="G146" s="18">
        <v>20000</v>
      </c>
      <c r="H146" s="26">
        <v>0.25</v>
      </c>
      <c r="I146" s="26">
        <v>0.25</v>
      </c>
      <c r="J146" s="26">
        <v>0.25</v>
      </c>
      <c r="K146" s="26">
        <v>0.25</v>
      </c>
      <c r="L146" s="20" t="s">
        <v>445</v>
      </c>
      <c r="M146" s="20" t="s">
        <v>285</v>
      </c>
      <c r="N146" s="18">
        <v>0</v>
      </c>
      <c r="O146" s="19">
        <f>+(N146*100%)/$G$146</f>
        <v>0</v>
      </c>
      <c r="P146" s="26">
        <f t="shared" ref="P146:P149" si="102">+O146</f>
        <v>0</v>
      </c>
      <c r="Q146" s="20"/>
      <c r="R146" s="20"/>
      <c r="S146" s="18">
        <v>0</v>
      </c>
      <c r="T146" s="19">
        <f>+(S146*100%)/$G$146</f>
        <v>0</v>
      </c>
      <c r="U146" s="26">
        <f t="shared" ref="U146:U150" si="103">+T146</f>
        <v>0</v>
      </c>
      <c r="V146" s="20"/>
      <c r="W146" s="20"/>
      <c r="X146" s="18">
        <v>0</v>
      </c>
      <c r="Y146" s="19">
        <f>+(X146*100%)/$G$146</f>
        <v>0</v>
      </c>
      <c r="Z146" s="26">
        <f t="shared" ref="Z146:Z150" si="104">+Y146</f>
        <v>0</v>
      </c>
      <c r="AA146" s="20"/>
      <c r="AB146" s="20"/>
      <c r="AC146" s="18">
        <v>0</v>
      </c>
      <c r="AD146" s="19">
        <f>+(AC146*100%)/$G$146</f>
        <v>0</v>
      </c>
      <c r="AE146" s="26">
        <f t="shared" ref="AE146:AE150" si="105">+AD146</f>
        <v>0</v>
      </c>
      <c r="AF146" s="20"/>
      <c r="AG146" s="20"/>
      <c r="AH146" s="26">
        <f t="shared" si="96"/>
        <v>0</v>
      </c>
      <c r="AI146" s="21"/>
    </row>
    <row r="147" spans="1:35" ht="26" x14ac:dyDescent="0.35">
      <c r="A147" s="30"/>
      <c r="B147" s="30"/>
      <c r="C147" s="77"/>
      <c r="D147" s="77" t="s">
        <v>288</v>
      </c>
      <c r="E147" s="20" t="s">
        <v>289</v>
      </c>
      <c r="F147" s="18">
        <v>0</v>
      </c>
      <c r="G147" s="18">
        <v>250</v>
      </c>
      <c r="H147" s="26">
        <v>0.25</v>
      </c>
      <c r="I147" s="26">
        <v>0.25</v>
      </c>
      <c r="J147" s="26">
        <v>0.25</v>
      </c>
      <c r="K147" s="26">
        <v>0.25</v>
      </c>
      <c r="L147" s="20" t="s">
        <v>290</v>
      </c>
      <c r="M147" s="20" t="s">
        <v>285</v>
      </c>
      <c r="N147" s="18">
        <v>0</v>
      </c>
      <c r="O147" s="19">
        <f>+(N147*100%)/$G$147</f>
        <v>0</v>
      </c>
      <c r="P147" s="26">
        <f t="shared" si="102"/>
        <v>0</v>
      </c>
      <c r="Q147" s="20"/>
      <c r="R147" s="20"/>
      <c r="S147" s="18">
        <v>0</v>
      </c>
      <c r="T147" s="19">
        <f>+(S147*100%)/$G$147</f>
        <v>0</v>
      </c>
      <c r="U147" s="26">
        <f t="shared" si="103"/>
        <v>0</v>
      </c>
      <c r="V147" s="20"/>
      <c r="W147" s="20"/>
      <c r="X147" s="18">
        <v>0</v>
      </c>
      <c r="Y147" s="19">
        <f>+(X147*100%)/$G$147</f>
        <v>0</v>
      </c>
      <c r="Z147" s="26">
        <f t="shared" si="104"/>
        <v>0</v>
      </c>
      <c r="AA147" s="20"/>
      <c r="AB147" s="20"/>
      <c r="AC147" s="18">
        <v>0</v>
      </c>
      <c r="AD147" s="19">
        <f>+(AC147*100%)/$G$147</f>
        <v>0</v>
      </c>
      <c r="AE147" s="26">
        <f t="shared" si="105"/>
        <v>0</v>
      </c>
      <c r="AF147" s="20"/>
      <c r="AG147" s="20"/>
      <c r="AH147" s="26">
        <f t="shared" si="96"/>
        <v>0</v>
      </c>
      <c r="AI147" s="21"/>
    </row>
    <row r="148" spans="1:35" ht="39" x14ac:dyDescent="0.35">
      <c r="A148" s="30"/>
      <c r="B148" s="30"/>
      <c r="C148" s="77"/>
      <c r="D148" s="77" t="s">
        <v>446</v>
      </c>
      <c r="E148" s="20" t="s">
        <v>291</v>
      </c>
      <c r="F148" s="18">
        <v>0</v>
      </c>
      <c r="G148" s="18">
        <v>8000</v>
      </c>
      <c r="H148" s="26">
        <v>0.25</v>
      </c>
      <c r="I148" s="26">
        <v>0.25</v>
      </c>
      <c r="J148" s="26">
        <v>0.25</v>
      </c>
      <c r="K148" s="26">
        <v>0.25</v>
      </c>
      <c r="L148" s="20" t="s">
        <v>447</v>
      </c>
      <c r="M148" s="20" t="s">
        <v>285</v>
      </c>
      <c r="N148" s="18">
        <v>0</v>
      </c>
      <c r="O148" s="19">
        <f>+(N148*100%)/$G$148</f>
        <v>0</v>
      </c>
      <c r="P148" s="26">
        <f t="shared" si="102"/>
        <v>0</v>
      </c>
      <c r="Q148" s="20"/>
      <c r="R148" s="20"/>
      <c r="S148" s="18">
        <v>0</v>
      </c>
      <c r="T148" s="19">
        <f>+(S148*100%)/$G$148</f>
        <v>0</v>
      </c>
      <c r="U148" s="26">
        <f t="shared" si="103"/>
        <v>0</v>
      </c>
      <c r="V148" s="20"/>
      <c r="W148" s="20"/>
      <c r="X148" s="18">
        <v>0</v>
      </c>
      <c r="Y148" s="19">
        <f>+(X148*100%)/$G$148</f>
        <v>0</v>
      </c>
      <c r="Z148" s="26">
        <f t="shared" si="104"/>
        <v>0</v>
      </c>
      <c r="AA148" s="20"/>
      <c r="AB148" s="20"/>
      <c r="AC148" s="18">
        <v>0</v>
      </c>
      <c r="AD148" s="19">
        <f>+(AC148*100%)/$G$148</f>
        <v>0</v>
      </c>
      <c r="AE148" s="26">
        <f t="shared" si="105"/>
        <v>0</v>
      </c>
      <c r="AF148" s="20"/>
      <c r="AG148" s="20"/>
      <c r="AH148" s="26">
        <f t="shared" si="96"/>
        <v>0</v>
      </c>
      <c r="AI148" s="21"/>
    </row>
    <row r="149" spans="1:35" ht="26" x14ac:dyDescent="0.35">
      <c r="A149" s="30"/>
      <c r="B149" s="30"/>
      <c r="C149" s="77"/>
      <c r="D149" s="77" t="s">
        <v>293</v>
      </c>
      <c r="E149" s="20" t="s">
        <v>291</v>
      </c>
      <c r="F149" s="18">
        <v>0</v>
      </c>
      <c r="G149" s="18">
        <v>6000</v>
      </c>
      <c r="H149" s="26">
        <v>0.25</v>
      </c>
      <c r="I149" s="26">
        <v>0.25</v>
      </c>
      <c r="J149" s="26">
        <v>0.25</v>
      </c>
      <c r="K149" s="26">
        <v>0.25</v>
      </c>
      <c r="L149" s="20" t="s">
        <v>292</v>
      </c>
      <c r="M149" s="20" t="s">
        <v>285</v>
      </c>
      <c r="N149" s="18">
        <v>0</v>
      </c>
      <c r="O149" s="19">
        <f>+(N149*100%)/$G$149</f>
        <v>0</v>
      </c>
      <c r="P149" s="26">
        <f t="shared" si="102"/>
        <v>0</v>
      </c>
      <c r="Q149" s="20"/>
      <c r="R149" s="20"/>
      <c r="S149" s="18">
        <v>0</v>
      </c>
      <c r="T149" s="19">
        <f>+(S149*100%)/$G$149</f>
        <v>0</v>
      </c>
      <c r="U149" s="26">
        <f t="shared" si="103"/>
        <v>0</v>
      </c>
      <c r="V149" s="20"/>
      <c r="W149" s="20"/>
      <c r="X149" s="18">
        <v>0</v>
      </c>
      <c r="Y149" s="19">
        <f>+(X149*100%)/$G$149</f>
        <v>0</v>
      </c>
      <c r="Z149" s="26">
        <f t="shared" si="104"/>
        <v>0</v>
      </c>
      <c r="AA149" s="20"/>
      <c r="AB149" s="20"/>
      <c r="AC149" s="18">
        <v>0</v>
      </c>
      <c r="AD149" s="19">
        <f>+(AC149*100%)/$G$149</f>
        <v>0</v>
      </c>
      <c r="AE149" s="26">
        <f t="shared" si="105"/>
        <v>0</v>
      </c>
      <c r="AF149" s="20"/>
      <c r="AG149" s="20"/>
      <c r="AH149" s="26">
        <f t="shared" si="96"/>
        <v>0</v>
      </c>
      <c r="AI149" s="21"/>
    </row>
    <row r="150" spans="1:35" ht="26" x14ac:dyDescent="0.35">
      <c r="A150" s="30"/>
      <c r="B150" s="30"/>
      <c r="C150" s="77"/>
      <c r="D150" s="77" t="s">
        <v>448</v>
      </c>
      <c r="E150" s="20" t="s">
        <v>294</v>
      </c>
      <c r="F150" s="18">
        <v>0</v>
      </c>
      <c r="G150" s="18">
        <v>13000</v>
      </c>
      <c r="H150" s="26">
        <v>0.25</v>
      </c>
      <c r="I150" s="26">
        <v>0.25</v>
      </c>
      <c r="J150" s="26">
        <v>0.25</v>
      </c>
      <c r="K150" s="26">
        <v>0.25</v>
      </c>
      <c r="L150" s="20" t="s">
        <v>292</v>
      </c>
      <c r="M150" s="20" t="s">
        <v>285</v>
      </c>
      <c r="N150" s="18">
        <v>0</v>
      </c>
      <c r="O150" s="19">
        <f>+(N150*100%)/$G$150</f>
        <v>0</v>
      </c>
      <c r="P150" s="26">
        <f t="shared" ref="P150" si="106">+O150</f>
        <v>0</v>
      </c>
      <c r="Q150" s="20"/>
      <c r="R150" s="20"/>
      <c r="S150" s="18">
        <v>0</v>
      </c>
      <c r="T150" s="19">
        <f>+(S150*100%)/$G$150</f>
        <v>0</v>
      </c>
      <c r="U150" s="26">
        <f t="shared" si="103"/>
        <v>0</v>
      </c>
      <c r="V150" s="20"/>
      <c r="W150" s="20"/>
      <c r="X150" s="18">
        <v>0</v>
      </c>
      <c r="Y150" s="19">
        <f>+(X150*100%)/$G$150</f>
        <v>0</v>
      </c>
      <c r="Z150" s="26">
        <f t="shared" si="104"/>
        <v>0</v>
      </c>
      <c r="AA150" s="20"/>
      <c r="AB150" s="20"/>
      <c r="AC150" s="18">
        <v>0</v>
      </c>
      <c r="AD150" s="19">
        <f>+(AC150*100%)/$G$150</f>
        <v>0</v>
      </c>
      <c r="AE150" s="26">
        <f t="shared" si="105"/>
        <v>0</v>
      </c>
      <c r="AF150" s="20"/>
      <c r="AG150" s="20"/>
      <c r="AH150" s="26">
        <f t="shared" si="96"/>
        <v>0</v>
      </c>
      <c r="AI150" s="21"/>
    </row>
    <row r="151" spans="1:35" ht="39" x14ac:dyDescent="0.35">
      <c r="A151" s="12"/>
      <c r="B151" s="12"/>
      <c r="C151" s="13" t="s">
        <v>295</v>
      </c>
      <c r="D151" s="13"/>
      <c r="E151" s="14" t="s">
        <v>296</v>
      </c>
      <c r="F151" s="16">
        <f>SUM(F152:F156)</f>
        <v>0</v>
      </c>
      <c r="G151" s="16">
        <f>SUM(G152:G156)</f>
        <v>18060</v>
      </c>
      <c r="H151" s="17">
        <v>0.25</v>
      </c>
      <c r="I151" s="17">
        <v>0.25</v>
      </c>
      <c r="J151" s="17">
        <v>0.25</v>
      </c>
      <c r="K151" s="17">
        <v>0.25</v>
      </c>
      <c r="L151" s="14" t="s">
        <v>297</v>
      </c>
      <c r="M151" s="14" t="s">
        <v>298</v>
      </c>
      <c r="N151" s="85">
        <f>SUM(N152:N156)</f>
        <v>0</v>
      </c>
      <c r="O151" s="86">
        <f>SUM(O152:O156)/5</f>
        <v>0</v>
      </c>
      <c r="P151" s="86">
        <f>SUM(P152:P156)/5</f>
        <v>0</v>
      </c>
      <c r="Q151" s="14"/>
      <c r="R151" s="14"/>
      <c r="S151" s="85">
        <f>SUM(S152:S156)</f>
        <v>0</v>
      </c>
      <c r="T151" s="86">
        <f>SUM(T152:T156)/5</f>
        <v>0</v>
      </c>
      <c r="U151" s="86">
        <f>SUM(U152:U156)/5</f>
        <v>0</v>
      </c>
      <c r="V151" s="14"/>
      <c r="W151" s="14"/>
      <c r="X151" s="85">
        <f>SUM(X152:X156)</f>
        <v>0</v>
      </c>
      <c r="Y151" s="86">
        <f>SUM(Y152:Y156)/5</f>
        <v>0</v>
      </c>
      <c r="Z151" s="86">
        <f>SUM(Z152:Z156)/5</f>
        <v>0</v>
      </c>
      <c r="AA151" s="14"/>
      <c r="AB151" s="14"/>
      <c r="AC151" s="85">
        <f>SUM(AC152:AC156)</f>
        <v>0</v>
      </c>
      <c r="AD151" s="86">
        <f>SUM(AD152:AD156)/5</f>
        <v>0</v>
      </c>
      <c r="AE151" s="86">
        <f>SUM(AE152:AE156)/5</f>
        <v>0</v>
      </c>
      <c r="AF151" s="14"/>
      <c r="AG151" s="14"/>
      <c r="AH151" s="86">
        <f t="shared" si="96"/>
        <v>0</v>
      </c>
      <c r="AI151" s="21"/>
    </row>
    <row r="152" spans="1:35" ht="26" x14ac:dyDescent="0.35">
      <c r="A152" s="60"/>
      <c r="B152" s="60"/>
      <c r="C152" s="21"/>
      <c r="D152" s="77" t="s">
        <v>299</v>
      </c>
      <c r="E152" s="20" t="s">
        <v>300</v>
      </c>
      <c r="F152" s="18">
        <v>0</v>
      </c>
      <c r="G152" s="18">
        <v>800</v>
      </c>
      <c r="H152" s="78">
        <v>0.25</v>
      </c>
      <c r="I152" s="78">
        <v>0.25</v>
      </c>
      <c r="J152" s="78">
        <v>0.25</v>
      </c>
      <c r="K152" s="78">
        <v>0.25</v>
      </c>
      <c r="L152" s="20" t="s">
        <v>301</v>
      </c>
      <c r="M152" s="20" t="s">
        <v>298</v>
      </c>
      <c r="N152" s="18">
        <v>0</v>
      </c>
      <c r="O152" s="19">
        <f>+(N152*100%)/$G$152</f>
        <v>0</v>
      </c>
      <c r="P152" s="26">
        <f t="shared" ref="P152:P153" si="107">+O152</f>
        <v>0</v>
      </c>
      <c r="Q152" s="20"/>
      <c r="R152" s="20"/>
      <c r="S152" s="18">
        <v>0</v>
      </c>
      <c r="T152" s="19">
        <f>+(S152*100%)/$G$152</f>
        <v>0</v>
      </c>
      <c r="U152" s="26">
        <f t="shared" ref="U152:U156" si="108">+T152</f>
        <v>0</v>
      </c>
      <c r="V152" s="20"/>
      <c r="W152" s="20"/>
      <c r="X152" s="18">
        <v>0</v>
      </c>
      <c r="Y152" s="19">
        <f>+(X152*100%)/$G$152</f>
        <v>0</v>
      </c>
      <c r="Z152" s="26">
        <f t="shared" ref="Z152:Z156" si="109">+Y152</f>
        <v>0</v>
      </c>
      <c r="AA152" s="20"/>
      <c r="AB152" s="20"/>
      <c r="AC152" s="18">
        <v>0</v>
      </c>
      <c r="AD152" s="19">
        <f>+(AC152*100%)/$G$152</f>
        <v>0</v>
      </c>
      <c r="AE152" s="26">
        <f t="shared" ref="AE152:AE156" si="110">+AD152</f>
        <v>0</v>
      </c>
      <c r="AF152" s="20"/>
      <c r="AG152" s="20"/>
      <c r="AH152" s="26">
        <f t="shared" si="96"/>
        <v>0</v>
      </c>
      <c r="AI152" s="21"/>
    </row>
    <row r="153" spans="1:35" ht="26" x14ac:dyDescent="0.35">
      <c r="A153" s="60"/>
      <c r="B153" s="60"/>
      <c r="C153" s="21"/>
      <c r="D153" s="77" t="s">
        <v>302</v>
      </c>
      <c r="E153" s="20" t="s">
        <v>303</v>
      </c>
      <c r="F153" s="18">
        <v>0</v>
      </c>
      <c r="G153" s="18">
        <v>15000</v>
      </c>
      <c r="H153" s="78">
        <v>0.25</v>
      </c>
      <c r="I153" s="78">
        <v>0.25</v>
      </c>
      <c r="J153" s="78">
        <v>0.25</v>
      </c>
      <c r="K153" s="78">
        <v>0.25</v>
      </c>
      <c r="L153" s="20" t="s">
        <v>304</v>
      </c>
      <c r="M153" s="20" t="s">
        <v>298</v>
      </c>
      <c r="N153" s="18">
        <v>0</v>
      </c>
      <c r="O153" s="19">
        <f>+(N153*100%)/$G$153</f>
        <v>0</v>
      </c>
      <c r="P153" s="26">
        <f t="shared" si="107"/>
        <v>0</v>
      </c>
      <c r="Q153" s="20"/>
      <c r="R153" s="20"/>
      <c r="S153" s="18">
        <v>0</v>
      </c>
      <c r="T153" s="19">
        <f>+(S153*100%)/$G$153</f>
        <v>0</v>
      </c>
      <c r="U153" s="26">
        <f t="shared" si="108"/>
        <v>0</v>
      </c>
      <c r="V153" s="20"/>
      <c r="W153" s="20"/>
      <c r="X153" s="18">
        <v>0</v>
      </c>
      <c r="Y153" s="19">
        <f>+(X153*100%)/$G$153</f>
        <v>0</v>
      </c>
      <c r="Z153" s="26">
        <f t="shared" si="109"/>
        <v>0</v>
      </c>
      <c r="AA153" s="20"/>
      <c r="AB153" s="20"/>
      <c r="AC153" s="18">
        <v>0</v>
      </c>
      <c r="AD153" s="19">
        <f>+(AC153*100%)/$G$153</f>
        <v>0</v>
      </c>
      <c r="AE153" s="26">
        <f t="shared" si="110"/>
        <v>0</v>
      </c>
      <c r="AF153" s="20"/>
      <c r="AG153" s="20"/>
      <c r="AH153" s="26">
        <f t="shared" si="96"/>
        <v>0</v>
      </c>
      <c r="AI153" s="21"/>
    </row>
    <row r="154" spans="1:35" ht="26" x14ac:dyDescent="0.35">
      <c r="A154" s="60"/>
      <c r="B154" s="60"/>
      <c r="C154" s="77"/>
      <c r="D154" s="77" t="s">
        <v>305</v>
      </c>
      <c r="E154" s="20" t="s">
        <v>306</v>
      </c>
      <c r="F154" s="18">
        <v>0</v>
      </c>
      <c r="G154" s="18">
        <v>1400</v>
      </c>
      <c r="H154" s="78">
        <v>0.25</v>
      </c>
      <c r="I154" s="78">
        <v>0.25</v>
      </c>
      <c r="J154" s="78">
        <v>0.25</v>
      </c>
      <c r="K154" s="78">
        <v>0.25</v>
      </c>
      <c r="L154" s="20" t="s">
        <v>304</v>
      </c>
      <c r="M154" s="20" t="s">
        <v>298</v>
      </c>
      <c r="N154" s="18">
        <v>0</v>
      </c>
      <c r="O154" s="19">
        <f>+(N154*100%)/$G$154</f>
        <v>0</v>
      </c>
      <c r="P154" s="26">
        <f t="shared" ref="P154:P156" si="111">+O154</f>
        <v>0</v>
      </c>
      <c r="Q154" s="20"/>
      <c r="R154" s="20"/>
      <c r="S154" s="18">
        <v>0</v>
      </c>
      <c r="T154" s="19">
        <f>+(S154*100%)/$G$154</f>
        <v>0</v>
      </c>
      <c r="U154" s="26">
        <f t="shared" si="108"/>
        <v>0</v>
      </c>
      <c r="V154" s="20"/>
      <c r="W154" s="20"/>
      <c r="X154" s="18">
        <v>0</v>
      </c>
      <c r="Y154" s="19">
        <f>+(X154*100%)/$G$154</f>
        <v>0</v>
      </c>
      <c r="Z154" s="26">
        <f t="shared" si="109"/>
        <v>0</v>
      </c>
      <c r="AA154" s="20"/>
      <c r="AB154" s="20"/>
      <c r="AC154" s="18">
        <v>0</v>
      </c>
      <c r="AD154" s="19">
        <f>+(AC154*100%)/$G$154</f>
        <v>0</v>
      </c>
      <c r="AE154" s="26">
        <f t="shared" si="110"/>
        <v>0</v>
      </c>
      <c r="AF154" s="20"/>
      <c r="AG154" s="20"/>
      <c r="AH154" s="26">
        <f t="shared" si="96"/>
        <v>0</v>
      </c>
      <c r="AI154" s="21"/>
    </row>
    <row r="155" spans="1:35" ht="39" x14ac:dyDescent="0.35">
      <c r="A155" s="60"/>
      <c r="B155" s="60"/>
      <c r="C155" s="77"/>
      <c r="D155" s="77" t="s">
        <v>307</v>
      </c>
      <c r="E155" s="20" t="s">
        <v>308</v>
      </c>
      <c r="F155" s="18">
        <v>0</v>
      </c>
      <c r="G155" s="18">
        <v>800</v>
      </c>
      <c r="H155" s="78">
        <v>0.25</v>
      </c>
      <c r="I155" s="78">
        <v>0.25</v>
      </c>
      <c r="J155" s="78">
        <v>0.25</v>
      </c>
      <c r="K155" s="78">
        <v>0.25</v>
      </c>
      <c r="L155" s="20" t="s">
        <v>309</v>
      </c>
      <c r="M155" s="20" t="s">
        <v>298</v>
      </c>
      <c r="N155" s="18">
        <v>0</v>
      </c>
      <c r="O155" s="19">
        <f>+(N155*100%)/$G$155</f>
        <v>0</v>
      </c>
      <c r="P155" s="26">
        <f t="shared" si="111"/>
        <v>0</v>
      </c>
      <c r="Q155" s="20"/>
      <c r="R155" s="20"/>
      <c r="S155" s="18">
        <v>0</v>
      </c>
      <c r="T155" s="19">
        <f>+(S155*100%)/$G$155</f>
        <v>0</v>
      </c>
      <c r="U155" s="26">
        <f t="shared" si="108"/>
        <v>0</v>
      </c>
      <c r="V155" s="20"/>
      <c r="W155" s="20"/>
      <c r="X155" s="18">
        <v>0</v>
      </c>
      <c r="Y155" s="19">
        <f>+(X155*100%)/$G$155</f>
        <v>0</v>
      </c>
      <c r="Z155" s="26">
        <f t="shared" si="109"/>
        <v>0</v>
      </c>
      <c r="AA155" s="20"/>
      <c r="AB155" s="20"/>
      <c r="AC155" s="18">
        <v>0</v>
      </c>
      <c r="AD155" s="19">
        <f>+(AC155*100%)/$G$155</f>
        <v>0</v>
      </c>
      <c r="AE155" s="26">
        <f t="shared" si="110"/>
        <v>0</v>
      </c>
      <c r="AF155" s="20"/>
      <c r="AG155" s="20"/>
      <c r="AH155" s="26">
        <f t="shared" si="96"/>
        <v>0</v>
      </c>
      <c r="AI155" s="21"/>
    </row>
    <row r="156" spans="1:35" ht="26" x14ac:dyDescent="0.35">
      <c r="A156" s="60"/>
      <c r="B156" s="60"/>
      <c r="C156" s="77"/>
      <c r="D156" s="77" t="s">
        <v>449</v>
      </c>
      <c r="E156" s="20" t="s">
        <v>450</v>
      </c>
      <c r="F156" s="18">
        <v>0</v>
      </c>
      <c r="G156" s="18">
        <v>60</v>
      </c>
      <c r="H156" s="78">
        <v>0.25</v>
      </c>
      <c r="I156" s="78">
        <v>0.25</v>
      </c>
      <c r="J156" s="78">
        <v>0.25</v>
      </c>
      <c r="K156" s="78">
        <v>0.25</v>
      </c>
      <c r="L156" s="20" t="s">
        <v>451</v>
      </c>
      <c r="M156" s="20" t="s">
        <v>298</v>
      </c>
      <c r="N156" s="18">
        <v>0</v>
      </c>
      <c r="O156" s="19">
        <f>+(N156*100%)/$G$156</f>
        <v>0</v>
      </c>
      <c r="P156" s="26">
        <f t="shared" si="111"/>
        <v>0</v>
      </c>
      <c r="Q156" s="20"/>
      <c r="R156" s="20"/>
      <c r="S156" s="18">
        <v>0</v>
      </c>
      <c r="T156" s="19">
        <f>+(S156*100%)/$G$156</f>
        <v>0</v>
      </c>
      <c r="U156" s="26">
        <f t="shared" si="108"/>
        <v>0</v>
      </c>
      <c r="V156" s="20"/>
      <c r="W156" s="20"/>
      <c r="X156" s="18">
        <v>0</v>
      </c>
      <c r="Y156" s="19">
        <f>+(X156*100%)/$G$156</f>
        <v>0</v>
      </c>
      <c r="Z156" s="26">
        <f t="shared" si="109"/>
        <v>0</v>
      </c>
      <c r="AA156" s="20"/>
      <c r="AB156" s="20"/>
      <c r="AC156" s="18">
        <v>0</v>
      </c>
      <c r="AD156" s="19">
        <f>+(AC156*100%)/$G$156</f>
        <v>0</v>
      </c>
      <c r="AE156" s="26">
        <f t="shared" si="110"/>
        <v>0</v>
      </c>
      <c r="AF156" s="20"/>
      <c r="AG156" s="20"/>
      <c r="AH156" s="26">
        <f t="shared" si="96"/>
        <v>0</v>
      </c>
      <c r="AI156" s="21"/>
    </row>
    <row r="157" spans="1:35" ht="52" x14ac:dyDescent="0.35">
      <c r="A157" s="12"/>
      <c r="B157" s="12"/>
      <c r="C157" s="13" t="s">
        <v>311</v>
      </c>
      <c r="D157" s="13"/>
      <c r="E157" s="14" t="s">
        <v>312</v>
      </c>
      <c r="F157" s="15">
        <f>SUM(F158:F207)</f>
        <v>96727</v>
      </c>
      <c r="G157" s="15">
        <f>SUM(G158:G207)</f>
        <v>144015</v>
      </c>
      <c r="H157" s="17">
        <v>0.25</v>
      </c>
      <c r="I157" s="17">
        <v>0.25</v>
      </c>
      <c r="J157" s="17">
        <v>0.25</v>
      </c>
      <c r="K157" s="17">
        <v>0.25</v>
      </c>
      <c r="L157" s="14" t="s">
        <v>313</v>
      </c>
      <c r="M157" s="14" t="s">
        <v>39</v>
      </c>
      <c r="N157" s="85">
        <f>SUM(N158:N162)</f>
        <v>0</v>
      </c>
      <c r="O157" s="86">
        <f>SUM(O158:O162)/50</f>
        <v>0</v>
      </c>
      <c r="P157" s="86">
        <f>SUM(P158:P162)/50</f>
        <v>0</v>
      </c>
      <c r="Q157" s="14"/>
      <c r="R157" s="14"/>
      <c r="S157" s="85">
        <f>SUM(S158:S162)</f>
        <v>0</v>
      </c>
      <c r="T157" s="86">
        <f>SUM(T158:T162)/50</f>
        <v>0</v>
      </c>
      <c r="U157" s="86">
        <f>SUM(U158:U162)/50</f>
        <v>0</v>
      </c>
      <c r="V157" s="14"/>
      <c r="W157" s="14"/>
      <c r="X157" s="85">
        <f>SUM(X158:X162)</f>
        <v>0</v>
      </c>
      <c r="Y157" s="86">
        <f>SUM(Y158:Y162)/50</f>
        <v>0</v>
      </c>
      <c r="Z157" s="86">
        <f>SUM(Z158:Z162)/50</f>
        <v>0</v>
      </c>
      <c r="AA157" s="14"/>
      <c r="AB157" s="14"/>
      <c r="AC157" s="85">
        <f>SUM(AC158:AC162)</f>
        <v>0</v>
      </c>
      <c r="AD157" s="86">
        <f>SUM(AD158:AD162)/50</f>
        <v>0</v>
      </c>
      <c r="AE157" s="86">
        <f>SUM(AE158:AE162)/50</f>
        <v>0</v>
      </c>
      <c r="AF157" s="14"/>
      <c r="AG157" s="14"/>
      <c r="AH157" s="86">
        <f t="shared" si="96"/>
        <v>0</v>
      </c>
      <c r="AI157" s="21"/>
    </row>
    <row r="158" spans="1:35" ht="26" x14ac:dyDescent="0.35">
      <c r="A158" s="64"/>
      <c r="B158" s="64"/>
      <c r="C158" s="65"/>
      <c r="D158" s="66" t="s">
        <v>452</v>
      </c>
      <c r="E158" s="30" t="s">
        <v>453</v>
      </c>
      <c r="F158" s="25">
        <v>0</v>
      </c>
      <c r="G158" s="79">
        <v>1788</v>
      </c>
      <c r="H158" s="24">
        <v>0.25</v>
      </c>
      <c r="I158" s="24">
        <v>0.25</v>
      </c>
      <c r="J158" s="24">
        <v>0.25</v>
      </c>
      <c r="K158" s="24">
        <v>0.25</v>
      </c>
      <c r="L158" s="30" t="s">
        <v>314</v>
      </c>
      <c r="M158" s="30" t="s">
        <v>454</v>
      </c>
      <c r="N158" s="18">
        <v>0</v>
      </c>
      <c r="O158" s="19">
        <f>+(N158*100%)/$G$158</f>
        <v>0</v>
      </c>
      <c r="P158" s="26">
        <f t="shared" ref="P158:P160" si="112">+O158</f>
        <v>0</v>
      </c>
      <c r="Q158" s="30"/>
      <c r="R158" s="30"/>
      <c r="S158" s="18">
        <v>0</v>
      </c>
      <c r="T158" s="19">
        <f>+(S158*100%)/$G$158</f>
        <v>0</v>
      </c>
      <c r="U158" s="26">
        <f t="shared" ref="U158:U207" si="113">+T158</f>
        <v>0</v>
      </c>
      <c r="V158" s="30"/>
      <c r="W158" s="30"/>
      <c r="X158" s="18">
        <v>0</v>
      </c>
      <c r="Y158" s="19">
        <f>+(X158*100%)/$G$158</f>
        <v>0</v>
      </c>
      <c r="Z158" s="26">
        <f t="shared" ref="Z158:Z207" si="114">+Y158</f>
        <v>0</v>
      </c>
      <c r="AA158" s="30"/>
      <c r="AB158" s="30"/>
      <c r="AC158" s="18">
        <v>0</v>
      </c>
      <c r="AD158" s="19">
        <f>+(AC158*100%)/$G$158</f>
        <v>0</v>
      </c>
      <c r="AE158" s="26">
        <f t="shared" ref="AE158:AE207" si="115">+AD158</f>
        <v>0</v>
      </c>
      <c r="AF158" s="30"/>
      <c r="AG158" s="30"/>
      <c r="AH158" s="26">
        <f t="shared" si="96"/>
        <v>0</v>
      </c>
      <c r="AI158" s="21"/>
    </row>
    <row r="159" spans="1:35" ht="26" x14ac:dyDescent="0.35">
      <c r="A159" s="30"/>
      <c r="B159" s="30"/>
      <c r="C159" s="65"/>
      <c r="D159" s="65" t="s">
        <v>455</v>
      </c>
      <c r="E159" s="30" t="s">
        <v>315</v>
      </c>
      <c r="F159" s="25">
        <v>5145</v>
      </c>
      <c r="G159" s="79">
        <f>2304*2</f>
        <v>4608</v>
      </c>
      <c r="H159" s="24">
        <v>0.25</v>
      </c>
      <c r="I159" s="24">
        <v>0.25</v>
      </c>
      <c r="J159" s="24">
        <v>0.25</v>
      </c>
      <c r="K159" s="24">
        <v>0.25</v>
      </c>
      <c r="L159" s="30" t="s">
        <v>314</v>
      </c>
      <c r="M159" s="30" t="s">
        <v>456</v>
      </c>
      <c r="N159" s="18">
        <v>0</v>
      </c>
      <c r="O159" s="19">
        <f>+(N159*100%)/$G$159</f>
        <v>0</v>
      </c>
      <c r="P159" s="26">
        <f t="shared" si="112"/>
        <v>0</v>
      </c>
      <c r="Q159" s="30"/>
      <c r="R159" s="30"/>
      <c r="S159" s="18">
        <v>0</v>
      </c>
      <c r="T159" s="19">
        <f>+(S159*100%)/$G$159</f>
        <v>0</v>
      </c>
      <c r="U159" s="26">
        <f t="shared" si="113"/>
        <v>0</v>
      </c>
      <c r="V159" s="30"/>
      <c r="W159" s="30"/>
      <c r="X159" s="18">
        <v>0</v>
      </c>
      <c r="Y159" s="19">
        <f>+(X159*100%)/$G$159</f>
        <v>0</v>
      </c>
      <c r="Z159" s="26">
        <f t="shared" si="114"/>
        <v>0</v>
      </c>
      <c r="AA159" s="30"/>
      <c r="AB159" s="30"/>
      <c r="AC159" s="18">
        <v>0</v>
      </c>
      <c r="AD159" s="19">
        <f>+(AC159*100%)/$G$159</f>
        <v>0</v>
      </c>
      <c r="AE159" s="26">
        <f t="shared" si="115"/>
        <v>0</v>
      </c>
      <c r="AF159" s="30"/>
      <c r="AG159" s="30"/>
      <c r="AH159" s="26">
        <f t="shared" si="96"/>
        <v>0</v>
      </c>
      <c r="AI159" s="21"/>
    </row>
    <row r="160" spans="1:35" ht="26" x14ac:dyDescent="0.35">
      <c r="A160" s="30"/>
      <c r="B160" s="30"/>
      <c r="C160" s="65"/>
      <c r="D160" s="65" t="s">
        <v>457</v>
      </c>
      <c r="E160" s="30" t="s">
        <v>315</v>
      </c>
      <c r="F160" s="25">
        <v>93</v>
      </c>
      <c r="G160" s="79">
        <v>93</v>
      </c>
      <c r="H160" s="24">
        <v>0.25</v>
      </c>
      <c r="I160" s="24">
        <v>0.25</v>
      </c>
      <c r="J160" s="24">
        <v>0.25</v>
      </c>
      <c r="K160" s="24">
        <v>0.25</v>
      </c>
      <c r="L160" s="30" t="s">
        <v>314</v>
      </c>
      <c r="M160" s="30" t="s">
        <v>458</v>
      </c>
      <c r="N160" s="18">
        <v>0</v>
      </c>
      <c r="O160" s="19">
        <f>+(N160*100%)/$G$160</f>
        <v>0</v>
      </c>
      <c r="P160" s="26">
        <f t="shared" si="112"/>
        <v>0</v>
      </c>
      <c r="Q160" s="30"/>
      <c r="R160" s="30"/>
      <c r="S160" s="18">
        <v>0</v>
      </c>
      <c r="T160" s="19">
        <f>+(S160*100%)/$G$160</f>
        <v>0</v>
      </c>
      <c r="U160" s="26">
        <f t="shared" si="113"/>
        <v>0</v>
      </c>
      <c r="V160" s="30"/>
      <c r="W160" s="30"/>
      <c r="X160" s="18">
        <v>0</v>
      </c>
      <c r="Y160" s="19">
        <f>+(X160*100%)/$G$160</f>
        <v>0</v>
      </c>
      <c r="Z160" s="26">
        <f t="shared" si="114"/>
        <v>0</v>
      </c>
      <c r="AA160" s="30"/>
      <c r="AB160" s="30"/>
      <c r="AC160" s="18">
        <v>0</v>
      </c>
      <c r="AD160" s="19">
        <f>+(AC160*100%)/$G$160</f>
        <v>0</v>
      </c>
      <c r="AE160" s="26">
        <f t="shared" si="115"/>
        <v>0</v>
      </c>
      <c r="AF160" s="30"/>
      <c r="AG160" s="30"/>
      <c r="AH160" s="26">
        <f t="shared" si="96"/>
        <v>0</v>
      </c>
      <c r="AI160" s="21"/>
    </row>
    <row r="161" spans="1:35" ht="26" x14ac:dyDescent="0.35">
      <c r="A161" s="64"/>
      <c r="B161" s="64"/>
      <c r="C161" s="65"/>
      <c r="D161" s="66" t="s">
        <v>459</v>
      </c>
      <c r="E161" s="30" t="s">
        <v>315</v>
      </c>
      <c r="F161" s="25">
        <v>1206</v>
      </c>
      <c r="G161" s="79">
        <v>5280</v>
      </c>
      <c r="H161" s="24">
        <v>0.25</v>
      </c>
      <c r="I161" s="24">
        <v>0.25</v>
      </c>
      <c r="J161" s="24">
        <v>0.25</v>
      </c>
      <c r="K161" s="24">
        <v>0.25</v>
      </c>
      <c r="L161" s="30" t="s">
        <v>314</v>
      </c>
      <c r="M161" s="67" t="s">
        <v>460</v>
      </c>
      <c r="N161" s="18">
        <v>0</v>
      </c>
      <c r="O161" s="19">
        <f>+(N161*100%)/$G$161</f>
        <v>0</v>
      </c>
      <c r="P161" s="26">
        <f t="shared" ref="P161:P207" si="116">+O161</f>
        <v>0</v>
      </c>
      <c r="Q161" s="30"/>
      <c r="R161" s="67"/>
      <c r="S161" s="18">
        <v>0</v>
      </c>
      <c r="T161" s="19">
        <f>+(S161*100%)/$G$161</f>
        <v>0</v>
      </c>
      <c r="U161" s="26">
        <f t="shared" si="113"/>
        <v>0</v>
      </c>
      <c r="V161" s="30"/>
      <c r="W161" s="67"/>
      <c r="X161" s="18">
        <v>0</v>
      </c>
      <c r="Y161" s="19">
        <f>+(X161*100%)/$G$161</f>
        <v>0</v>
      </c>
      <c r="Z161" s="26">
        <f t="shared" si="114"/>
        <v>0</v>
      </c>
      <c r="AA161" s="30"/>
      <c r="AB161" s="67"/>
      <c r="AC161" s="18">
        <v>0</v>
      </c>
      <c r="AD161" s="19">
        <f>+(AC161*100%)/$G$161</f>
        <v>0</v>
      </c>
      <c r="AE161" s="26">
        <f t="shared" si="115"/>
        <v>0</v>
      </c>
      <c r="AF161" s="30"/>
      <c r="AG161" s="67"/>
      <c r="AH161" s="26">
        <f t="shared" si="96"/>
        <v>0</v>
      </c>
      <c r="AI161" s="21"/>
    </row>
    <row r="162" spans="1:35" ht="26" x14ac:dyDescent="0.35">
      <c r="A162" s="64"/>
      <c r="B162" s="64"/>
      <c r="C162" s="65"/>
      <c r="D162" s="66" t="s">
        <v>461</v>
      </c>
      <c r="E162" s="30" t="s">
        <v>315</v>
      </c>
      <c r="F162" s="25">
        <v>550</v>
      </c>
      <c r="G162" s="79">
        <v>192</v>
      </c>
      <c r="H162" s="24">
        <v>0.25</v>
      </c>
      <c r="I162" s="24">
        <v>0.25</v>
      </c>
      <c r="J162" s="24">
        <v>0.25</v>
      </c>
      <c r="K162" s="24">
        <v>0.25</v>
      </c>
      <c r="L162" s="30" t="s">
        <v>314</v>
      </c>
      <c r="M162" s="67" t="s">
        <v>462</v>
      </c>
      <c r="N162" s="18">
        <v>0</v>
      </c>
      <c r="O162" s="19">
        <f>+(N162*100%)/$G$162</f>
        <v>0</v>
      </c>
      <c r="P162" s="26">
        <f t="shared" si="116"/>
        <v>0</v>
      </c>
      <c r="Q162" s="30"/>
      <c r="R162" s="67"/>
      <c r="S162" s="18">
        <v>0</v>
      </c>
      <c r="T162" s="19">
        <f>+(S162*100%)/$G$162</f>
        <v>0</v>
      </c>
      <c r="U162" s="26">
        <f t="shared" si="113"/>
        <v>0</v>
      </c>
      <c r="V162" s="30"/>
      <c r="W162" s="67"/>
      <c r="X162" s="18">
        <v>0</v>
      </c>
      <c r="Y162" s="19">
        <f>+(X162*100%)/$G$162</f>
        <v>0</v>
      </c>
      <c r="Z162" s="26">
        <f t="shared" si="114"/>
        <v>0</v>
      </c>
      <c r="AA162" s="30"/>
      <c r="AB162" s="67"/>
      <c r="AC162" s="18">
        <v>0</v>
      </c>
      <c r="AD162" s="19">
        <f>+(AC162*100%)/$G$162</f>
        <v>0</v>
      </c>
      <c r="AE162" s="26">
        <f t="shared" si="115"/>
        <v>0</v>
      </c>
      <c r="AF162" s="30"/>
      <c r="AG162" s="67"/>
      <c r="AH162" s="26">
        <f t="shared" si="96"/>
        <v>0</v>
      </c>
      <c r="AI162" s="21"/>
    </row>
    <row r="163" spans="1:35" ht="26" x14ac:dyDescent="0.35">
      <c r="A163" s="64"/>
      <c r="B163" s="64"/>
      <c r="C163" s="65"/>
      <c r="D163" s="65" t="s">
        <v>457</v>
      </c>
      <c r="E163" s="30" t="s">
        <v>315</v>
      </c>
      <c r="F163" s="25">
        <v>275</v>
      </c>
      <c r="G163" s="79">
        <v>275</v>
      </c>
      <c r="H163" s="24">
        <v>0.25</v>
      </c>
      <c r="I163" s="24">
        <v>0.25</v>
      </c>
      <c r="J163" s="24">
        <v>0.25</v>
      </c>
      <c r="K163" s="24">
        <v>0.25</v>
      </c>
      <c r="L163" s="30" t="s">
        <v>314</v>
      </c>
      <c r="M163" s="67" t="s">
        <v>463</v>
      </c>
      <c r="N163" s="18">
        <v>0</v>
      </c>
      <c r="O163" s="19">
        <f>+(N163*100%)/$G$163</f>
        <v>0</v>
      </c>
      <c r="P163" s="26">
        <f t="shared" si="116"/>
        <v>0</v>
      </c>
      <c r="Q163" s="30"/>
      <c r="R163" s="67"/>
      <c r="S163" s="18">
        <v>0</v>
      </c>
      <c r="T163" s="19">
        <f>+(S163*100%)/$G$163</f>
        <v>0</v>
      </c>
      <c r="U163" s="26">
        <f t="shared" si="113"/>
        <v>0</v>
      </c>
      <c r="V163" s="30"/>
      <c r="W163" s="67"/>
      <c r="X163" s="18">
        <v>0</v>
      </c>
      <c r="Y163" s="19">
        <f>+(X163*100%)/$G$163</f>
        <v>0</v>
      </c>
      <c r="Z163" s="26">
        <f t="shared" si="114"/>
        <v>0</v>
      </c>
      <c r="AA163" s="30"/>
      <c r="AB163" s="67"/>
      <c r="AC163" s="18">
        <v>0</v>
      </c>
      <c r="AD163" s="19">
        <f>+(AC163*100%)/$G$163</f>
        <v>0</v>
      </c>
      <c r="AE163" s="26">
        <f t="shared" si="115"/>
        <v>0</v>
      </c>
      <c r="AF163" s="30"/>
      <c r="AG163" s="67"/>
      <c r="AH163" s="26">
        <f t="shared" si="96"/>
        <v>0</v>
      </c>
      <c r="AI163" s="21"/>
    </row>
    <row r="164" spans="1:35" ht="26" x14ac:dyDescent="0.35">
      <c r="A164" s="64"/>
      <c r="B164" s="64"/>
      <c r="C164" s="65"/>
      <c r="D164" s="66" t="s">
        <v>464</v>
      </c>
      <c r="E164" s="30" t="s">
        <v>315</v>
      </c>
      <c r="F164" s="25">
        <v>5361</v>
      </c>
      <c r="G164" s="79">
        <v>5760</v>
      </c>
      <c r="H164" s="24">
        <v>0.25</v>
      </c>
      <c r="I164" s="24">
        <v>0.25</v>
      </c>
      <c r="J164" s="24">
        <v>0.25</v>
      </c>
      <c r="K164" s="24">
        <v>0.25</v>
      </c>
      <c r="L164" s="30" t="s">
        <v>314</v>
      </c>
      <c r="M164" s="67" t="s">
        <v>42</v>
      </c>
      <c r="N164" s="18">
        <v>0</v>
      </c>
      <c r="O164" s="19">
        <f>+(N164*100%)/$G$164</f>
        <v>0</v>
      </c>
      <c r="P164" s="26">
        <f t="shared" si="116"/>
        <v>0</v>
      </c>
      <c r="Q164" s="30"/>
      <c r="R164" s="67"/>
      <c r="S164" s="18">
        <v>0</v>
      </c>
      <c r="T164" s="19">
        <f>+(S164*100%)/$G$164</f>
        <v>0</v>
      </c>
      <c r="U164" s="26">
        <f t="shared" si="113"/>
        <v>0</v>
      </c>
      <c r="V164" s="30"/>
      <c r="W164" s="67"/>
      <c r="X164" s="18">
        <v>0</v>
      </c>
      <c r="Y164" s="19">
        <f>+(X164*100%)/$G$164</f>
        <v>0</v>
      </c>
      <c r="Z164" s="26">
        <f t="shared" si="114"/>
        <v>0</v>
      </c>
      <c r="AA164" s="30"/>
      <c r="AB164" s="67"/>
      <c r="AC164" s="18">
        <v>0</v>
      </c>
      <c r="AD164" s="19">
        <f>+(AC164*100%)/$G$164</f>
        <v>0</v>
      </c>
      <c r="AE164" s="26">
        <f t="shared" si="115"/>
        <v>0</v>
      </c>
      <c r="AF164" s="30"/>
      <c r="AG164" s="67"/>
      <c r="AH164" s="26">
        <f t="shared" si="96"/>
        <v>0</v>
      </c>
      <c r="AI164" s="21"/>
    </row>
    <row r="165" spans="1:35" ht="26" x14ac:dyDescent="0.35">
      <c r="A165" s="64"/>
      <c r="B165" s="64"/>
      <c r="C165" s="65"/>
      <c r="D165" s="66" t="s">
        <v>465</v>
      </c>
      <c r="E165" s="30" t="s">
        <v>315</v>
      </c>
      <c r="F165" s="25">
        <v>1062</v>
      </c>
      <c r="G165" s="79">
        <v>1728</v>
      </c>
      <c r="H165" s="24">
        <v>0.25</v>
      </c>
      <c r="I165" s="24">
        <v>0.25</v>
      </c>
      <c r="J165" s="24">
        <v>0.25</v>
      </c>
      <c r="K165" s="24">
        <v>0.25</v>
      </c>
      <c r="L165" s="30" t="s">
        <v>314</v>
      </c>
      <c r="M165" s="67" t="s">
        <v>466</v>
      </c>
      <c r="N165" s="18">
        <v>0</v>
      </c>
      <c r="O165" s="19">
        <f>+(N165*100%)/$G$165</f>
        <v>0</v>
      </c>
      <c r="P165" s="26">
        <f t="shared" si="116"/>
        <v>0</v>
      </c>
      <c r="Q165" s="30"/>
      <c r="R165" s="67"/>
      <c r="S165" s="18">
        <v>0</v>
      </c>
      <c r="T165" s="19">
        <f>+(S165*100%)/$G$165</f>
        <v>0</v>
      </c>
      <c r="U165" s="26">
        <f t="shared" si="113"/>
        <v>0</v>
      </c>
      <c r="V165" s="30"/>
      <c r="W165" s="67"/>
      <c r="X165" s="18">
        <v>0</v>
      </c>
      <c r="Y165" s="19">
        <f>+(X165*100%)/$G$165</f>
        <v>0</v>
      </c>
      <c r="Z165" s="26">
        <f t="shared" si="114"/>
        <v>0</v>
      </c>
      <c r="AA165" s="30"/>
      <c r="AB165" s="67"/>
      <c r="AC165" s="18">
        <v>0</v>
      </c>
      <c r="AD165" s="19">
        <f>+(AC165*100%)/$G$165</f>
        <v>0</v>
      </c>
      <c r="AE165" s="26">
        <f t="shared" si="115"/>
        <v>0</v>
      </c>
      <c r="AF165" s="30"/>
      <c r="AG165" s="67"/>
      <c r="AH165" s="26">
        <f t="shared" si="96"/>
        <v>0</v>
      </c>
      <c r="AI165" s="21"/>
    </row>
    <row r="166" spans="1:35" ht="26" x14ac:dyDescent="0.35">
      <c r="A166" s="64"/>
      <c r="B166" s="64"/>
      <c r="C166" s="65"/>
      <c r="D166" s="65" t="s">
        <v>457</v>
      </c>
      <c r="E166" s="30" t="s">
        <v>315</v>
      </c>
      <c r="F166" s="25">
        <v>26</v>
      </c>
      <c r="G166" s="79">
        <v>26</v>
      </c>
      <c r="H166" s="24">
        <v>0.25</v>
      </c>
      <c r="I166" s="24">
        <v>0.25</v>
      </c>
      <c r="J166" s="24">
        <v>0.25</v>
      </c>
      <c r="K166" s="24">
        <v>0.25</v>
      </c>
      <c r="L166" s="30" t="s">
        <v>314</v>
      </c>
      <c r="M166" s="67" t="s">
        <v>467</v>
      </c>
      <c r="N166" s="18">
        <v>0</v>
      </c>
      <c r="O166" s="19">
        <f>+(N166*100%)/$G$166</f>
        <v>0</v>
      </c>
      <c r="P166" s="26">
        <f t="shared" si="116"/>
        <v>0</v>
      </c>
      <c r="Q166" s="30"/>
      <c r="R166" s="67"/>
      <c r="S166" s="18">
        <v>0</v>
      </c>
      <c r="T166" s="19">
        <f>+(S166*100%)/$G$166</f>
        <v>0</v>
      </c>
      <c r="U166" s="26">
        <f t="shared" si="113"/>
        <v>0</v>
      </c>
      <c r="V166" s="30"/>
      <c r="W166" s="67"/>
      <c r="X166" s="18">
        <v>0</v>
      </c>
      <c r="Y166" s="19">
        <f>+(X166*100%)/$G$166</f>
        <v>0</v>
      </c>
      <c r="Z166" s="26">
        <f t="shared" si="114"/>
        <v>0</v>
      </c>
      <c r="AA166" s="30"/>
      <c r="AB166" s="67"/>
      <c r="AC166" s="18">
        <v>0</v>
      </c>
      <c r="AD166" s="19">
        <f>+(AC166*100%)/$G$166</f>
        <v>0</v>
      </c>
      <c r="AE166" s="26">
        <f t="shared" si="115"/>
        <v>0</v>
      </c>
      <c r="AF166" s="30"/>
      <c r="AG166" s="67"/>
      <c r="AH166" s="26">
        <f t="shared" si="96"/>
        <v>0</v>
      </c>
      <c r="AI166" s="21"/>
    </row>
    <row r="167" spans="1:35" ht="26" x14ac:dyDescent="0.35">
      <c r="A167" s="64"/>
      <c r="B167" s="64"/>
      <c r="C167" s="65"/>
      <c r="D167" s="66" t="s">
        <v>468</v>
      </c>
      <c r="E167" s="30" t="s">
        <v>315</v>
      </c>
      <c r="F167" s="25">
        <v>2504</v>
      </c>
      <c r="G167" s="79">
        <v>3276</v>
      </c>
      <c r="H167" s="24">
        <v>0.25</v>
      </c>
      <c r="I167" s="24">
        <v>0.25</v>
      </c>
      <c r="J167" s="24">
        <v>0.25</v>
      </c>
      <c r="K167" s="24">
        <v>0.25</v>
      </c>
      <c r="L167" s="30" t="s">
        <v>314</v>
      </c>
      <c r="M167" s="67" t="s">
        <v>469</v>
      </c>
      <c r="N167" s="18">
        <v>0</v>
      </c>
      <c r="O167" s="19">
        <f>+(N167*100%)/$G$167</f>
        <v>0</v>
      </c>
      <c r="P167" s="26">
        <f t="shared" si="116"/>
        <v>0</v>
      </c>
      <c r="Q167" s="30"/>
      <c r="R167" s="67"/>
      <c r="S167" s="18">
        <v>0</v>
      </c>
      <c r="T167" s="19">
        <f>+(S167*100%)/$G$167</f>
        <v>0</v>
      </c>
      <c r="U167" s="26">
        <f t="shared" si="113"/>
        <v>0</v>
      </c>
      <c r="V167" s="30"/>
      <c r="W167" s="67"/>
      <c r="X167" s="18">
        <v>0</v>
      </c>
      <c r="Y167" s="19">
        <f>+(X167*100%)/$G$167</f>
        <v>0</v>
      </c>
      <c r="Z167" s="26">
        <f t="shared" si="114"/>
        <v>0</v>
      </c>
      <c r="AA167" s="30"/>
      <c r="AB167" s="67"/>
      <c r="AC167" s="18">
        <v>0</v>
      </c>
      <c r="AD167" s="19">
        <f>+(AC167*100%)/$G$167</f>
        <v>0</v>
      </c>
      <c r="AE167" s="26">
        <f t="shared" si="115"/>
        <v>0</v>
      </c>
      <c r="AF167" s="30"/>
      <c r="AG167" s="67"/>
      <c r="AH167" s="26">
        <f t="shared" si="96"/>
        <v>0</v>
      </c>
      <c r="AI167" s="21"/>
    </row>
    <row r="168" spans="1:35" ht="26" x14ac:dyDescent="0.35">
      <c r="A168" s="64"/>
      <c r="B168" s="64"/>
      <c r="C168" s="65"/>
      <c r="D168" s="66" t="s">
        <v>470</v>
      </c>
      <c r="E168" s="30" t="s">
        <v>471</v>
      </c>
      <c r="F168" s="25">
        <v>0</v>
      </c>
      <c r="G168" s="79">
        <v>504</v>
      </c>
      <c r="H168" s="24">
        <v>0.25</v>
      </c>
      <c r="I168" s="24">
        <v>0.25</v>
      </c>
      <c r="J168" s="24">
        <v>0.25</v>
      </c>
      <c r="K168" s="24">
        <v>0.25</v>
      </c>
      <c r="L168" s="30" t="s">
        <v>314</v>
      </c>
      <c r="M168" s="67" t="s">
        <v>469</v>
      </c>
      <c r="N168" s="18">
        <v>0</v>
      </c>
      <c r="O168" s="19">
        <f>+(N168*100%)/$G$168</f>
        <v>0</v>
      </c>
      <c r="P168" s="26">
        <f t="shared" si="116"/>
        <v>0</v>
      </c>
      <c r="Q168" s="30"/>
      <c r="R168" s="67"/>
      <c r="S168" s="18">
        <v>0</v>
      </c>
      <c r="T168" s="19">
        <f>+(S168*100%)/$G$168</f>
        <v>0</v>
      </c>
      <c r="U168" s="26">
        <f t="shared" si="113"/>
        <v>0</v>
      </c>
      <c r="V168" s="30"/>
      <c r="W168" s="67"/>
      <c r="X168" s="18">
        <v>0</v>
      </c>
      <c r="Y168" s="19">
        <f>+(X168*100%)/$G$168</f>
        <v>0</v>
      </c>
      <c r="Z168" s="26">
        <f t="shared" si="114"/>
        <v>0</v>
      </c>
      <c r="AA168" s="30"/>
      <c r="AB168" s="67"/>
      <c r="AC168" s="18">
        <v>0</v>
      </c>
      <c r="AD168" s="19">
        <f>+(AC168*100%)/$G$168</f>
        <v>0</v>
      </c>
      <c r="AE168" s="26">
        <f t="shared" si="115"/>
        <v>0</v>
      </c>
      <c r="AF168" s="30"/>
      <c r="AG168" s="67"/>
      <c r="AH168" s="26">
        <f t="shared" si="96"/>
        <v>0</v>
      </c>
      <c r="AI168" s="21"/>
    </row>
    <row r="169" spans="1:35" ht="26" x14ac:dyDescent="0.35">
      <c r="A169" s="64"/>
      <c r="B169" s="64"/>
      <c r="C169" s="65"/>
      <c r="D169" s="65" t="s">
        <v>457</v>
      </c>
      <c r="E169" s="30" t="s">
        <v>315</v>
      </c>
      <c r="F169" s="25">
        <v>1500</v>
      </c>
      <c r="G169" s="79">
        <v>1500</v>
      </c>
      <c r="H169" s="24">
        <v>0.25</v>
      </c>
      <c r="I169" s="24">
        <v>0.25</v>
      </c>
      <c r="J169" s="24">
        <v>0.25</v>
      </c>
      <c r="K169" s="24">
        <v>0.25</v>
      </c>
      <c r="L169" s="30" t="s">
        <v>314</v>
      </c>
      <c r="M169" s="67" t="s">
        <v>472</v>
      </c>
      <c r="N169" s="18">
        <v>0</v>
      </c>
      <c r="O169" s="19">
        <f>+(N169*100%)/$G$169</f>
        <v>0</v>
      </c>
      <c r="P169" s="26">
        <f t="shared" si="116"/>
        <v>0</v>
      </c>
      <c r="Q169" s="30"/>
      <c r="R169" s="67"/>
      <c r="S169" s="18">
        <v>0</v>
      </c>
      <c r="T169" s="19">
        <f>+(S169*100%)/$G$169</f>
        <v>0</v>
      </c>
      <c r="U169" s="26">
        <f t="shared" si="113"/>
        <v>0</v>
      </c>
      <c r="V169" s="30"/>
      <c r="W169" s="67"/>
      <c r="X169" s="18">
        <v>0</v>
      </c>
      <c r="Y169" s="19">
        <f>+(X169*100%)/$G$169</f>
        <v>0</v>
      </c>
      <c r="Z169" s="26">
        <f t="shared" si="114"/>
        <v>0</v>
      </c>
      <c r="AA169" s="30"/>
      <c r="AB169" s="67"/>
      <c r="AC169" s="18">
        <v>0</v>
      </c>
      <c r="AD169" s="19">
        <f>+(AC169*100%)/$G$169</f>
        <v>0</v>
      </c>
      <c r="AE169" s="26">
        <f t="shared" si="115"/>
        <v>0</v>
      </c>
      <c r="AF169" s="30"/>
      <c r="AG169" s="67"/>
      <c r="AH169" s="26">
        <f t="shared" si="96"/>
        <v>0</v>
      </c>
      <c r="AI169" s="21"/>
    </row>
    <row r="170" spans="1:35" ht="26" x14ac:dyDescent="0.35">
      <c r="A170" s="64"/>
      <c r="B170" s="64"/>
      <c r="C170" s="65"/>
      <c r="D170" s="66" t="s">
        <v>473</v>
      </c>
      <c r="E170" s="30" t="s">
        <v>315</v>
      </c>
      <c r="F170" s="25">
        <v>5376</v>
      </c>
      <c r="G170" s="79">
        <v>5500</v>
      </c>
      <c r="H170" s="24">
        <v>0.25</v>
      </c>
      <c r="I170" s="24">
        <v>0.25</v>
      </c>
      <c r="J170" s="24">
        <v>0.25</v>
      </c>
      <c r="K170" s="24">
        <v>0.25</v>
      </c>
      <c r="L170" s="30" t="s">
        <v>314</v>
      </c>
      <c r="M170" s="67" t="s">
        <v>474</v>
      </c>
      <c r="N170" s="18">
        <v>0</v>
      </c>
      <c r="O170" s="19">
        <f>+(N170*100%)/$G$170</f>
        <v>0</v>
      </c>
      <c r="P170" s="26">
        <f t="shared" si="116"/>
        <v>0</v>
      </c>
      <c r="Q170" s="30"/>
      <c r="R170" s="67"/>
      <c r="S170" s="18">
        <v>0</v>
      </c>
      <c r="T170" s="19">
        <f>+(S170*100%)/$G$170</f>
        <v>0</v>
      </c>
      <c r="U170" s="26">
        <f t="shared" si="113"/>
        <v>0</v>
      </c>
      <c r="V170" s="30"/>
      <c r="W170" s="67"/>
      <c r="X170" s="18">
        <v>0</v>
      </c>
      <c r="Y170" s="19">
        <f>+(X170*100%)/$G$170</f>
        <v>0</v>
      </c>
      <c r="Z170" s="26">
        <f t="shared" si="114"/>
        <v>0</v>
      </c>
      <c r="AA170" s="30"/>
      <c r="AB170" s="67"/>
      <c r="AC170" s="18">
        <v>0</v>
      </c>
      <c r="AD170" s="19">
        <f>+(AC170*100%)/$G$170</f>
        <v>0</v>
      </c>
      <c r="AE170" s="26">
        <f t="shared" si="115"/>
        <v>0</v>
      </c>
      <c r="AF170" s="30"/>
      <c r="AG170" s="67"/>
      <c r="AH170" s="26">
        <f t="shared" si="96"/>
        <v>0</v>
      </c>
      <c r="AI170" s="21"/>
    </row>
    <row r="171" spans="1:35" x14ac:dyDescent="0.35">
      <c r="A171" s="64"/>
      <c r="B171" s="64"/>
      <c r="C171" s="65"/>
      <c r="D171" s="66" t="s">
        <v>475</v>
      </c>
      <c r="E171" s="30" t="s">
        <v>476</v>
      </c>
      <c r="F171" s="25">
        <v>0</v>
      </c>
      <c r="G171" s="79">
        <v>600</v>
      </c>
      <c r="H171" s="24">
        <v>0.25</v>
      </c>
      <c r="I171" s="24">
        <v>0.25</v>
      </c>
      <c r="J171" s="24">
        <v>0.25</v>
      </c>
      <c r="K171" s="24">
        <v>0.25</v>
      </c>
      <c r="L171" s="30" t="s">
        <v>314</v>
      </c>
      <c r="M171" s="67" t="s">
        <v>474</v>
      </c>
      <c r="N171" s="18">
        <v>0</v>
      </c>
      <c r="O171" s="19">
        <f>+(N171*100%)/$G$171</f>
        <v>0</v>
      </c>
      <c r="P171" s="26">
        <f t="shared" si="116"/>
        <v>0</v>
      </c>
      <c r="Q171" s="30"/>
      <c r="R171" s="67"/>
      <c r="S171" s="18">
        <v>0</v>
      </c>
      <c r="T171" s="19">
        <f>+(S171*100%)/$G$171</f>
        <v>0</v>
      </c>
      <c r="U171" s="26">
        <f t="shared" si="113"/>
        <v>0</v>
      </c>
      <c r="V171" s="30"/>
      <c r="W171" s="67"/>
      <c r="X171" s="18">
        <v>0</v>
      </c>
      <c r="Y171" s="19">
        <f>+(X171*100%)/$G$171</f>
        <v>0</v>
      </c>
      <c r="Z171" s="26">
        <f t="shared" si="114"/>
        <v>0</v>
      </c>
      <c r="AA171" s="30"/>
      <c r="AB171" s="67"/>
      <c r="AC171" s="18">
        <v>0</v>
      </c>
      <c r="AD171" s="19">
        <f>+(AC171*100%)/$G$171</f>
        <v>0</v>
      </c>
      <c r="AE171" s="26">
        <f t="shared" si="115"/>
        <v>0</v>
      </c>
      <c r="AF171" s="30"/>
      <c r="AG171" s="67"/>
      <c r="AH171" s="26">
        <f t="shared" si="96"/>
        <v>0</v>
      </c>
      <c r="AI171" s="21"/>
    </row>
    <row r="172" spans="1:35" x14ac:dyDescent="0.35">
      <c r="A172" s="64"/>
      <c r="B172" s="64"/>
      <c r="C172" s="65"/>
      <c r="D172" s="66" t="s">
        <v>477</v>
      </c>
      <c r="E172" s="30" t="s">
        <v>478</v>
      </c>
      <c r="F172" s="25">
        <v>0</v>
      </c>
      <c r="G172" s="79">
        <v>24</v>
      </c>
      <c r="H172" s="24">
        <v>0.25</v>
      </c>
      <c r="I172" s="24">
        <v>0.25</v>
      </c>
      <c r="J172" s="24">
        <v>0.25</v>
      </c>
      <c r="K172" s="24">
        <v>0.25</v>
      </c>
      <c r="L172" s="30" t="s">
        <v>314</v>
      </c>
      <c r="M172" s="67" t="s">
        <v>474</v>
      </c>
      <c r="N172" s="18">
        <v>0</v>
      </c>
      <c r="O172" s="19">
        <f>+(N172*100%)/$G$172</f>
        <v>0</v>
      </c>
      <c r="P172" s="26">
        <f t="shared" si="116"/>
        <v>0</v>
      </c>
      <c r="Q172" s="30"/>
      <c r="R172" s="67"/>
      <c r="S172" s="18">
        <v>0</v>
      </c>
      <c r="T172" s="19">
        <f>+(S172*100%)/$G$172</f>
        <v>0</v>
      </c>
      <c r="U172" s="26">
        <f t="shared" si="113"/>
        <v>0</v>
      </c>
      <c r="V172" s="30"/>
      <c r="W172" s="67"/>
      <c r="X172" s="18">
        <v>0</v>
      </c>
      <c r="Y172" s="19">
        <f>+(X172*100%)/$G$172</f>
        <v>0</v>
      </c>
      <c r="Z172" s="26">
        <f t="shared" si="114"/>
        <v>0</v>
      </c>
      <c r="AA172" s="30"/>
      <c r="AB172" s="67"/>
      <c r="AC172" s="18">
        <v>0</v>
      </c>
      <c r="AD172" s="19">
        <f>+(AC172*100%)/$G$172</f>
        <v>0</v>
      </c>
      <c r="AE172" s="26">
        <f t="shared" si="115"/>
        <v>0</v>
      </c>
      <c r="AF172" s="30"/>
      <c r="AG172" s="67"/>
      <c r="AH172" s="26">
        <f t="shared" si="96"/>
        <v>0</v>
      </c>
      <c r="AI172" s="21"/>
    </row>
    <row r="173" spans="1:35" x14ac:dyDescent="0.35">
      <c r="A173" s="64"/>
      <c r="B173" s="64"/>
      <c r="C173" s="65"/>
      <c r="D173" s="66" t="s">
        <v>479</v>
      </c>
      <c r="E173" s="30" t="s">
        <v>476</v>
      </c>
      <c r="F173" s="25">
        <v>0</v>
      </c>
      <c r="G173" s="79">
        <v>20</v>
      </c>
      <c r="H173" s="24">
        <v>0.25</v>
      </c>
      <c r="I173" s="24">
        <v>0.25</v>
      </c>
      <c r="J173" s="24">
        <v>0.25</v>
      </c>
      <c r="K173" s="24">
        <v>0.25</v>
      </c>
      <c r="L173" s="30" t="s">
        <v>314</v>
      </c>
      <c r="M173" s="67" t="s">
        <v>474</v>
      </c>
      <c r="N173" s="18">
        <v>0</v>
      </c>
      <c r="O173" s="19">
        <f>+(N173*100%)/$G$173</f>
        <v>0</v>
      </c>
      <c r="P173" s="26">
        <f t="shared" si="116"/>
        <v>0</v>
      </c>
      <c r="Q173" s="30"/>
      <c r="R173" s="67"/>
      <c r="S173" s="18">
        <v>0</v>
      </c>
      <c r="T173" s="19">
        <f>+(S173*100%)/$G$173</f>
        <v>0</v>
      </c>
      <c r="U173" s="26">
        <f t="shared" si="113"/>
        <v>0</v>
      </c>
      <c r="V173" s="30"/>
      <c r="W173" s="67"/>
      <c r="X173" s="18">
        <v>0</v>
      </c>
      <c r="Y173" s="19">
        <f>+(X173*100%)/$G$173</f>
        <v>0</v>
      </c>
      <c r="Z173" s="26">
        <f t="shared" si="114"/>
        <v>0</v>
      </c>
      <c r="AA173" s="30"/>
      <c r="AB173" s="67"/>
      <c r="AC173" s="18">
        <v>0</v>
      </c>
      <c r="AD173" s="19">
        <f>+(AC173*100%)/$G$173</f>
        <v>0</v>
      </c>
      <c r="AE173" s="26">
        <f t="shared" si="115"/>
        <v>0</v>
      </c>
      <c r="AF173" s="30"/>
      <c r="AG173" s="67"/>
      <c r="AH173" s="26">
        <f t="shared" si="96"/>
        <v>0</v>
      </c>
      <c r="AI173" s="21"/>
    </row>
    <row r="174" spans="1:35" x14ac:dyDescent="0.35">
      <c r="A174" s="64"/>
      <c r="B174" s="64"/>
      <c r="C174" s="65"/>
      <c r="D174" s="66" t="s">
        <v>480</v>
      </c>
      <c r="E174" s="30" t="s">
        <v>481</v>
      </c>
      <c r="F174" s="25">
        <v>0</v>
      </c>
      <c r="G174" s="79">
        <v>6</v>
      </c>
      <c r="H174" s="24">
        <v>0.25</v>
      </c>
      <c r="I174" s="24">
        <v>0.25</v>
      </c>
      <c r="J174" s="24">
        <v>0.25</v>
      </c>
      <c r="K174" s="24">
        <v>0.25</v>
      </c>
      <c r="L174" s="30" t="s">
        <v>314</v>
      </c>
      <c r="M174" s="67" t="s">
        <v>474</v>
      </c>
      <c r="N174" s="18">
        <v>0</v>
      </c>
      <c r="O174" s="19">
        <f>+(N174*100%)/$G$174</f>
        <v>0</v>
      </c>
      <c r="P174" s="26">
        <f t="shared" si="116"/>
        <v>0</v>
      </c>
      <c r="Q174" s="30"/>
      <c r="R174" s="67"/>
      <c r="S174" s="18">
        <v>0</v>
      </c>
      <c r="T174" s="19">
        <f>+(S174*100%)/$G$174</f>
        <v>0</v>
      </c>
      <c r="U174" s="26">
        <f t="shared" si="113"/>
        <v>0</v>
      </c>
      <c r="V174" s="30"/>
      <c r="W174" s="67"/>
      <c r="X174" s="18">
        <v>0</v>
      </c>
      <c r="Y174" s="19">
        <f>+(X174*100%)/$G$174</f>
        <v>0</v>
      </c>
      <c r="Z174" s="26">
        <f t="shared" si="114"/>
        <v>0</v>
      </c>
      <c r="AA174" s="30"/>
      <c r="AB174" s="67"/>
      <c r="AC174" s="18">
        <v>0</v>
      </c>
      <c r="AD174" s="19">
        <f>+(AC174*100%)/$G$174</f>
        <v>0</v>
      </c>
      <c r="AE174" s="26">
        <f t="shared" si="115"/>
        <v>0</v>
      </c>
      <c r="AF174" s="30"/>
      <c r="AG174" s="67"/>
      <c r="AH174" s="26">
        <f t="shared" si="96"/>
        <v>0</v>
      </c>
      <c r="AI174" s="21"/>
    </row>
    <row r="175" spans="1:35" ht="26" x14ac:dyDescent="0.35">
      <c r="A175" s="64"/>
      <c r="B175" s="64"/>
      <c r="C175" s="65"/>
      <c r="D175" s="65" t="s">
        <v>457</v>
      </c>
      <c r="E175" s="30" t="s">
        <v>481</v>
      </c>
      <c r="F175" s="25">
        <v>32</v>
      </c>
      <c r="G175" s="79">
        <v>32</v>
      </c>
      <c r="H175" s="24">
        <v>0.25</v>
      </c>
      <c r="I175" s="24">
        <v>0.25</v>
      </c>
      <c r="J175" s="24">
        <v>0.25</v>
      </c>
      <c r="K175" s="24">
        <v>0.25</v>
      </c>
      <c r="L175" s="30" t="s">
        <v>314</v>
      </c>
      <c r="M175" s="67" t="s">
        <v>482</v>
      </c>
      <c r="N175" s="18">
        <v>0</v>
      </c>
      <c r="O175" s="19">
        <f>+(N175*100%)/$G$175</f>
        <v>0</v>
      </c>
      <c r="P175" s="26">
        <f t="shared" si="116"/>
        <v>0</v>
      </c>
      <c r="Q175" s="30"/>
      <c r="R175" s="67"/>
      <c r="S175" s="18">
        <v>0</v>
      </c>
      <c r="T175" s="19">
        <f>+(S175*100%)/$G$175</f>
        <v>0</v>
      </c>
      <c r="U175" s="26">
        <f t="shared" si="113"/>
        <v>0</v>
      </c>
      <c r="V175" s="30"/>
      <c r="W175" s="67"/>
      <c r="X175" s="18">
        <v>0</v>
      </c>
      <c r="Y175" s="19">
        <f>+(X175*100%)/$G$175</f>
        <v>0</v>
      </c>
      <c r="Z175" s="26">
        <f t="shared" si="114"/>
        <v>0</v>
      </c>
      <c r="AA175" s="30"/>
      <c r="AB175" s="67"/>
      <c r="AC175" s="18">
        <v>0</v>
      </c>
      <c r="AD175" s="19">
        <f>+(AC175*100%)/$G$175</f>
        <v>0</v>
      </c>
      <c r="AE175" s="26">
        <f t="shared" si="115"/>
        <v>0</v>
      </c>
      <c r="AF175" s="30"/>
      <c r="AG175" s="67"/>
      <c r="AH175" s="26">
        <f t="shared" si="96"/>
        <v>0</v>
      </c>
      <c r="AI175" s="21"/>
    </row>
    <row r="176" spans="1:35" ht="26" x14ac:dyDescent="0.35">
      <c r="A176" s="64"/>
      <c r="B176" s="64"/>
      <c r="C176" s="65"/>
      <c r="D176" s="65" t="s">
        <v>483</v>
      </c>
      <c r="E176" s="30" t="s">
        <v>484</v>
      </c>
      <c r="F176" s="25">
        <v>0</v>
      </c>
      <c r="G176" s="80">
        <v>120</v>
      </c>
      <c r="H176" s="24">
        <v>0.25</v>
      </c>
      <c r="I176" s="24">
        <v>0.25</v>
      </c>
      <c r="J176" s="24">
        <v>0.25</v>
      </c>
      <c r="K176" s="24">
        <v>0.25</v>
      </c>
      <c r="L176" s="30" t="s">
        <v>485</v>
      </c>
      <c r="M176" s="30" t="s">
        <v>486</v>
      </c>
      <c r="N176" s="18">
        <v>0</v>
      </c>
      <c r="O176" s="19">
        <f>+(N176*100%)/$G$176</f>
        <v>0</v>
      </c>
      <c r="P176" s="26">
        <f t="shared" si="116"/>
        <v>0</v>
      </c>
      <c r="Q176" s="30"/>
      <c r="R176" s="30"/>
      <c r="S176" s="18">
        <v>0</v>
      </c>
      <c r="T176" s="19">
        <f>+(S176*100%)/$G$176</f>
        <v>0</v>
      </c>
      <c r="U176" s="26">
        <f t="shared" si="113"/>
        <v>0</v>
      </c>
      <c r="V176" s="30"/>
      <c r="W176" s="30"/>
      <c r="X176" s="18">
        <v>0</v>
      </c>
      <c r="Y176" s="19">
        <f>+(X176*100%)/$G$176</f>
        <v>0</v>
      </c>
      <c r="Z176" s="26">
        <f t="shared" si="114"/>
        <v>0</v>
      </c>
      <c r="AA176" s="30"/>
      <c r="AB176" s="30"/>
      <c r="AC176" s="18">
        <v>0</v>
      </c>
      <c r="AD176" s="19">
        <f>+(AC176*100%)/$G$176</f>
        <v>0</v>
      </c>
      <c r="AE176" s="26">
        <f t="shared" si="115"/>
        <v>0</v>
      </c>
      <c r="AF176" s="30"/>
      <c r="AG176" s="30"/>
      <c r="AH176" s="26">
        <f t="shared" si="96"/>
        <v>0</v>
      </c>
      <c r="AI176" s="21"/>
    </row>
    <row r="177" spans="1:35" ht="26" x14ac:dyDescent="0.35">
      <c r="A177" s="64"/>
      <c r="B177" s="64"/>
      <c r="C177" s="65"/>
      <c r="D177" s="65" t="s">
        <v>487</v>
      </c>
      <c r="E177" s="30" t="s">
        <v>484</v>
      </c>
      <c r="F177" s="25">
        <v>2</v>
      </c>
      <c r="G177" s="80">
        <v>2</v>
      </c>
      <c r="H177" s="24">
        <v>0.25</v>
      </c>
      <c r="I177" s="24">
        <v>0.25</v>
      </c>
      <c r="J177" s="24">
        <v>0.25</v>
      </c>
      <c r="K177" s="24">
        <v>0.25</v>
      </c>
      <c r="L177" s="30" t="s">
        <v>485</v>
      </c>
      <c r="M177" s="30" t="s">
        <v>486</v>
      </c>
      <c r="N177" s="18">
        <v>0</v>
      </c>
      <c r="O177" s="19">
        <f>+(N177*100%)/$G$177</f>
        <v>0</v>
      </c>
      <c r="P177" s="26">
        <f t="shared" si="116"/>
        <v>0</v>
      </c>
      <c r="Q177" s="30"/>
      <c r="R177" s="30"/>
      <c r="S177" s="18">
        <v>0</v>
      </c>
      <c r="T177" s="19">
        <f>+(S177*100%)/$G$177</f>
        <v>0</v>
      </c>
      <c r="U177" s="26">
        <f t="shared" si="113"/>
        <v>0</v>
      </c>
      <c r="V177" s="30"/>
      <c r="W177" s="30"/>
      <c r="X177" s="18">
        <v>0</v>
      </c>
      <c r="Y177" s="19">
        <f>+(X177*100%)/$G$177</f>
        <v>0</v>
      </c>
      <c r="Z177" s="26">
        <f t="shared" si="114"/>
        <v>0</v>
      </c>
      <c r="AA177" s="30"/>
      <c r="AB177" s="30"/>
      <c r="AC177" s="18">
        <v>0</v>
      </c>
      <c r="AD177" s="19">
        <f>+(AC177*100%)/$G$177</f>
        <v>0</v>
      </c>
      <c r="AE177" s="26">
        <f t="shared" si="115"/>
        <v>0</v>
      </c>
      <c r="AF177" s="30"/>
      <c r="AG177" s="30"/>
      <c r="AH177" s="26">
        <f t="shared" si="96"/>
        <v>0</v>
      </c>
      <c r="AI177" s="21"/>
    </row>
    <row r="178" spans="1:35" ht="26" x14ac:dyDescent="0.35">
      <c r="A178" s="64"/>
      <c r="B178" s="64"/>
      <c r="C178" s="65"/>
      <c r="D178" s="65" t="s">
        <v>488</v>
      </c>
      <c r="E178" s="30" t="s">
        <v>484</v>
      </c>
      <c r="F178" s="25">
        <v>0</v>
      </c>
      <c r="G178" s="80">
        <v>6</v>
      </c>
      <c r="H178" s="24">
        <v>0.25</v>
      </c>
      <c r="I178" s="24">
        <v>0.25</v>
      </c>
      <c r="J178" s="24">
        <v>0.25</v>
      </c>
      <c r="K178" s="24">
        <v>0.25</v>
      </c>
      <c r="L178" s="30" t="s">
        <v>485</v>
      </c>
      <c r="M178" s="30" t="s">
        <v>486</v>
      </c>
      <c r="N178" s="18">
        <v>0</v>
      </c>
      <c r="O178" s="19">
        <f>+(N178*100%)/$G$178</f>
        <v>0</v>
      </c>
      <c r="P178" s="26">
        <f t="shared" si="116"/>
        <v>0</v>
      </c>
      <c r="Q178" s="30"/>
      <c r="R178" s="30"/>
      <c r="S178" s="18">
        <v>0</v>
      </c>
      <c r="T178" s="19">
        <f>+(S178*100%)/$G$178</f>
        <v>0</v>
      </c>
      <c r="U178" s="26">
        <f t="shared" si="113"/>
        <v>0</v>
      </c>
      <c r="V178" s="30"/>
      <c r="W178" s="30"/>
      <c r="X178" s="18">
        <v>0</v>
      </c>
      <c r="Y178" s="19">
        <f>+(X178*100%)/$G$178</f>
        <v>0</v>
      </c>
      <c r="Z178" s="26">
        <f t="shared" si="114"/>
        <v>0</v>
      </c>
      <c r="AA178" s="30"/>
      <c r="AB178" s="30"/>
      <c r="AC178" s="18">
        <v>0</v>
      </c>
      <c r="AD178" s="19">
        <f>+(AC178*100%)/$G$178</f>
        <v>0</v>
      </c>
      <c r="AE178" s="26">
        <f t="shared" si="115"/>
        <v>0</v>
      </c>
      <c r="AF178" s="30"/>
      <c r="AG178" s="30"/>
      <c r="AH178" s="26">
        <f t="shared" si="96"/>
        <v>0</v>
      </c>
      <c r="AI178" s="21"/>
    </row>
    <row r="179" spans="1:35" ht="26" x14ac:dyDescent="0.35">
      <c r="A179" s="64"/>
      <c r="B179" s="64"/>
      <c r="C179" s="65"/>
      <c r="D179" s="65" t="s">
        <v>489</v>
      </c>
      <c r="E179" s="30" t="s">
        <v>484</v>
      </c>
      <c r="F179" s="25">
        <v>15</v>
      </c>
      <c r="G179" s="80">
        <v>15</v>
      </c>
      <c r="H179" s="24">
        <v>0.25</v>
      </c>
      <c r="I179" s="24">
        <v>0.25</v>
      </c>
      <c r="J179" s="24">
        <v>0.25</v>
      </c>
      <c r="K179" s="24">
        <v>0.25</v>
      </c>
      <c r="L179" s="30" t="s">
        <v>485</v>
      </c>
      <c r="M179" s="30" t="s">
        <v>486</v>
      </c>
      <c r="N179" s="18">
        <v>0</v>
      </c>
      <c r="O179" s="19">
        <f>+(N179*100%)/$G$179</f>
        <v>0</v>
      </c>
      <c r="P179" s="26">
        <f t="shared" si="116"/>
        <v>0</v>
      </c>
      <c r="Q179" s="30"/>
      <c r="R179" s="30"/>
      <c r="S179" s="18">
        <v>0</v>
      </c>
      <c r="T179" s="19">
        <f>+(S179*100%)/$G$179</f>
        <v>0</v>
      </c>
      <c r="U179" s="26">
        <f t="shared" si="113"/>
        <v>0</v>
      </c>
      <c r="V179" s="30"/>
      <c r="W179" s="30"/>
      <c r="X179" s="18">
        <v>0</v>
      </c>
      <c r="Y179" s="19">
        <f>+(X179*100%)/$G$179</f>
        <v>0</v>
      </c>
      <c r="Z179" s="26">
        <f t="shared" si="114"/>
        <v>0</v>
      </c>
      <c r="AA179" s="30"/>
      <c r="AB179" s="30"/>
      <c r="AC179" s="18">
        <v>0</v>
      </c>
      <c r="AD179" s="19">
        <f>+(AC179*100%)/$G$179</f>
        <v>0</v>
      </c>
      <c r="AE179" s="26">
        <f t="shared" si="115"/>
        <v>0</v>
      </c>
      <c r="AF179" s="30"/>
      <c r="AG179" s="30"/>
      <c r="AH179" s="26">
        <f t="shared" si="96"/>
        <v>0</v>
      </c>
      <c r="AI179" s="21"/>
    </row>
    <row r="180" spans="1:35" ht="26" x14ac:dyDescent="0.35">
      <c r="A180" s="30"/>
      <c r="B180" s="30"/>
      <c r="C180" s="30"/>
      <c r="D180" s="65" t="s">
        <v>490</v>
      </c>
      <c r="E180" s="30" t="s">
        <v>491</v>
      </c>
      <c r="F180" s="25">
        <v>3804</v>
      </c>
      <c r="G180" s="80">
        <v>5280</v>
      </c>
      <c r="H180" s="24">
        <v>0.25</v>
      </c>
      <c r="I180" s="24">
        <v>0.25</v>
      </c>
      <c r="J180" s="24">
        <v>0.25</v>
      </c>
      <c r="K180" s="24">
        <v>0.25</v>
      </c>
      <c r="L180" s="30" t="s">
        <v>314</v>
      </c>
      <c r="M180" s="30" t="s">
        <v>492</v>
      </c>
      <c r="N180" s="18">
        <v>0</v>
      </c>
      <c r="O180" s="19">
        <f>+(N180*100%)/$G$180</f>
        <v>0</v>
      </c>
      <c r="P180" s="26">
        <f t="shared" si="116"/>
        <v>0</v>
      </c>
      <c r="Q180" s="30"/>
      <c r="R180" s="30"/>
      <c r="S180" s="18">
        <v>0</v>
      </c>
      <c r="T180" s="19">
        <f>+(S180*100%)/$G$180</f>
        <v>0</v>
      </c>
      <c r="U180" s="26">
        <f t="shared" si="113"/>
        <v>0</v>
      </c>
      <c r="V180" s="30"/>
      <c r="W180" s="30"/>
      <c r="X180" s="18">
        <v>0</v>
      </c>
      <c r="Y180" s="19">
        <f>+(X180*100%)/$G$180</f>
        <v>0</v>
      </c>
      <c r="Z180" s="26">
        <f t="shared" si="114"/>
        <v>0</v>
      </c>
      <c r="AA180" s="30"/>
      <c r="AB180" s="30"/>
      <c r="AC180" s="18">
        <v>0</v>
      </c>
      <c r="AD180" s="19">
        <f>+(AC180*100%)/$G$180</f>
        <v>0</v>
      </c>
      <c r="AE180" s="26">
        <f t="shared" si="115"/>
        <v>0</v>
      </c>
      <c r="AF180" s="30"/>
      <c r="AG180" s="30"/>
      <c r="AH180" s="26">
        <f t="shared" si="96"/>
        <v>0</v>
      </c>
      <c r="AI180" s="21"/>
    </row>
    <row r="181" spans="1:35" ht="26" x14ac:dyDescent="0.35">
      <c r="A181" s="30"/>
      <c r="B181" s="30"/>
      <c r="C181" s="30"/>
      <c r="D181" s="65" t="s">
        <v>493</v>
      </c>
      <c r="E181" s="30" t="s">
        <v>494</v>
      </c>
      <c r="F181" s="25">
        <v>0</v>
      </c>
      <c r="G181" s="80">
        <v>12</v>
      </c>
      <c r="H181" s="24">
        <v>0.25</v>
      </c>
      <c r="I181" s="24">
        <v>0.25</v>
      </c>
      <c r="J181" s="24">
        <v>0.25</v>
      </c>
      <c r="K181" s="24">
        <v>0.25</v>
      </c>
      <c r="L181" s="30" t="s">
        <v>314</v>
      </c>
      <c r="M181" s="30" t="s">
        <v>492</v>
      </c>
      <c r="N181" s="18">
        <v>0</v>
      </c>
      <c r="O181" s="19">
        <f>+(N181*100%)/$G$181</f>
        <v>0</v>
      </c>
      <c r="P181" s="26">
        <f t="shared" si="116"/>
        <v>0</v>
      </c>
      <c r="Q181" s="30"/>
      <c r="R181" s="30"/>
      <c r="S181" s="18">
        <v>0</v>
      </c>
      <c r="T181" s="19">
        <f>+(S181*100%)/$G$181</f>
        <v>0</v>
      </c>
      <c r="U181" s="26">
        <f t="shared" si="113"/>
        <v>0</v>
      </c>
      <c r="V181" s="30"/>
      <c r="W181" s="30"/>
      <c r="X181" s="18">
        <v>0</v>
      </c>
      <c r="Y181" s="19">
        <f>+(X181*100%)/$G$181</f>
        <v>0</v>
      </c>
      <c r="Z181" s="26">
        <f t="shared" si="114"/>
        <v>0</v>
      </c>
      <c r="AA181" s="30"/>
      <c r="AB181" s="30"/>
      <c r="AC181" s="18">
        <v>0</v>
      </c>
      <c r="AD181" s="19">
        <f>+(AC181*100%)/$G$181</f>
        <v>0</v>
      </c>
      <c r="AE181" s="26">
        <f t="shared" si="115"/>
        <v>0</v>
      </c>
      <c r="AF181" s="30"/>
      <c r="AG181" s="30"/>
      <c r="AH181" s="26">
        <f t="shared" si="96"/>
        <v>0</v>
      </c>
      <c r="AI181" s="21"/>
    </row>
    <row r="182" spans="1:35" ht="26" x14ac:dyDescent="0.35">
      <c r="A182" s="64"/>
      <c r="B182" s="64"/>
      <c r="C182" s="65"/>
      <c r="D182" s="66" t="s">
        <v>495</v>
      </c>
      <c r="E182" s="30" t="s">
        <v>315</v>
      </c>
      <c r="F182" s="25">
        <v>15910</v>
      </c>
      <c r="G182" s="79">
        <v>36960</v>
      </c>
      <c r="H182" s="24">
        <v>0.25</v>
      </c>
      <c r="I182" s="24">
        <v>0.25</v>
      </c>
      <c r="J182" s="24">
        <v>0.25</v>
      </c>
      <c r="K182" s="24">
        <v>0.25</v>
      </c>
      <c r="L182" s="30" t="s">
        <v>314</v>
      </c>
      <c r="M182" s="67" t="s">
        <v>496</v>
      </c>
      <c r="N182" s="18">
        <v>0</v>
      </c>
      <c r="O182" s="19">
        <f>+(N182*100%)/$G$182</f>
        <v>0</v>
      </c>
      <c r="P182" s="26">
        <f t="shared" si="116"/>
        <v>0</v>
      </c>
      <c r="Q182" s="30"/>
      <c r="R182" s="67"/>
      <c r="S182" s="18">
        <v>0</v>
      </c>
      <c r="T182" s="19">
        <f>+(S182*100%)/$G$182</f>
        <v>0</v>
      </c>
      <c r="U182" s="26">
        <f t="shared" si="113"/>
        <v>0</v>
      </c>
      <c r="V182" s="30"/>
      <c r="W182" s="67"/>
      <c r="X182" s="18">
        <v>0</v>
      </c>
      <c r="Y182" s="19">
        <f>+(X182*100%)/$G$182</f>
        <v>0</v>
      </c>
      <c r="Z182" s="26">
        <f t="shared" si="114"/>
        <v>0</v>
      </c>
      <c r="AA182" s="30"/>
      <c r="AB182" s="67"/>
      <c r="AC182" s="18">
        <v>0</v>
      </c>
      <c r="AD182" s="19">
        <f>+(AC182*100%)/$G$182</f>
        <v>0</v>
      </c>
      <c r="AE182" s="26">
        <f t="shared" si="115"/>
        <v>0</v>
      </c>
      <c r="AF182" s="30"/>
      <c r="AG182" s="67"/>
      <c r="AH182" s="26">
        <f t="shared" si="96"/>
        <v>0</v>
      </c>
      <c r="AI182" s="21"/>
    </row>
    <row r="183" spans="1:35" ht="26" x14ac:dyDescent="0.35">
      <c r="A183" s="30"/>
      <c r="B183" s="30"/>
      <c r="C183" s="65"/>
      <c r="D183" s="66" t="s">
        <v>497</v>
      </c>
      <c r="E183" s="30" t="s">
        <v>315</v>
      </c>
      <c r="F183" s="25">
        <v>1528</v>
      </c>
      <c r="G183" s="79">
        <v>1528</v>
      </c>
      <c r="H183" s="24">
        <v>0.25</v>
      </c>
      <c r="I183" s="24">
        <v>0.25</v>
      </c>
      <c r="J183" s="24">
        <v>0.25</v>
      </c>
      <c r="K183" s="24">
        <v>0.25</v>
      </c>
      <c r="L183" s="30" t="s">
        <v>314</v>
      </c>
      <c r="M183" s="67" t="s">
        <v>498</v>
      </c>
      <c r="N183" s="18">
        <v>0</v>
      </c>
      <c r="O183" s="19">
        <f>+(N183*100%)/$G$183</f>
        <v>0</v>
      </c>
      <c r="P183" s="26">
        <f t="shared" si="116"/>
        <v>0</v>
      </c>
      <c r="Q183" s="30"/>
      <c r="R183" s="67"/>
      <c r="S183" s="18">
        <v>0</v>
      </c>
      <c r="T183" s="19">
        <f>+(S183*100%)/$G$183</f>
        <v>0</v>
      </c>
      <c r="U183" s="26">
        <f t="shared" si="113"/>
        <v>0</v>
      </c>
      <c r="V183" s="30"/>
      <c r="W183" s="67"/>
      <c r="X183" s="18">
        <v>0</v>
      </c>
      <c r="Y183" s="19">
        <f>+(X183*100%)/$G$183</f>
        <v>0</v>
      </c>
      <c r="Z183" s="26">
        <f t="shared" si="114"/>
        <v>0</v>
      </c>
      <c r="AA183" s="30"/>
      <c r="AB183" s="67"/>
      <c r="AC183" s="18">
        <v>0</v>
      </c>
      <c r="AD183" s="19">
        <f>+(AC183*100%)/$G$183</f>
        <v>0</v>
      </c>
      <c r="AE183" s="26">
        <f t="shared" si="115"/>
        <v>0</v>
      </c>
      <c r="AF183" s="30"/>
      <c r="AG183" s="67"/>
      <c r="AH183" s="26">
        <f t="shared" si="96"/>
        <v>0</v>
      </c>
      <c r="AI183" s="21"/>
    </row>
    <row r="184" spans="1:35" ht="26" x14ac:dyDescent="0.35">
      <c r="A184" s="64"/>
      <c r="B184" s="64"/>
      <c r="C184" s="65"/>
      <c r="D184" s="66" t="s">
        <v>499</v>
      </c>
      <c r="E184" s="30" t="s">
        <v>315</v>
      </c>
      <c r="F184" s="25">
        <v>1281</v>
      </c>
      <c r="G184" s="79">
        <v>1281</v>
      </c>
      <c r="H184" s="24">
        <v>0.25</v>
      </c>
      <c r="I184" s="24">
        <v>0.25</v>
      </c>
      <c r="J184" s="24">
        <v>0.25</v>
      </c>
      <c r="K184" s="24">
        <v>0.25</v>
      </c>
      <c r="L184" s="30" t="s">
        <v>314</v>
      </c>
      <c r="M184" s="67" t="s">
        <v>500</v>
      </c>
      <c r="N184" s="18">
        <v>0</v>
      </c>
      <c r="O184" s="19">
        <f>+(N184*100%)/$G$184</f>
        <v>0</v>
      </c>
      <c r="P184" s="26">
        <f t="shared" si="116"/>
        <v>0</v>
      </c>
      <c r="Q184" s="30"/>
      <c r="R184" s="67"/>
      <c r="S184" s="18">
        <v>0</v>
      </c>
      <c r="T184" s="19">
        <f>+(S184*100%)/$G$184</f>
        <v>0</v>
      </c>
      <c r="U184" s="26">
        <f t="shared" si="113"/>
        <v>0</v>
      </c>
      <c r="V184" s="30"/>
      <c r="W184" s="67"/>
      <c r="X184" s="18">
        <v>0</v>
      </c>
      <c r="Y184" s="19">
        <f>+(X184*100%)/$G$184</f>
        <v>0</v>
      </c>
      <c r="Z184" s="26">
        <f t="shared" si="114"/>
        <v>0</v>
      </c>
      <c r="AA184" s="30"/>
      <c r="AB184" s="67"/>
      <c r="AC184" s="18">
        <v>0</v>
      </c>
      <c r="AD184" s="19">
        <f>+(AC184*100%)/$G$184</f>
        <v>0</v>
      </c>
      <c r="AE184" s="26">
        <f t="shared" si="115"/>
        <v>0</v>
      </c>
      <c r="AF184" s="30"/>
      <c r="AG184" s="67"/>
      <c r="AH184" s="26">
        <f t="shared" si="96"/>
        <v>0</v>
      </c>
      <c r="AI184" s="21"/>
    </row>
    <row r="185" spans="1:35" ht="26" x14ac:dyDescent="0.35">
      <c r="A185" s="64"/>
      <c r="B185" s="64"/>
      <c r="C185" s="65"/>
      <c r="D185" s="66" t="s">
        <v>501</v>
      </c>
      <c r="E185" s="30" t="s">
        <v>502</v>
      </c>
      <c r="F185" s="25">
        <v>0</v>
      </c>
      <c r="G185" s="79">
        <v>1000</v>
      </c>
      <c r="H185" s="24">
        <v>0.25</v>
      </c>
      <c r="I185" s="24">
        <v>0.25</v>
      </c>
      <c r="J185" s="24">
        <v>0.25</v>
      </c>
      <c r="K185" s="24">
        <v>0.25</v>
      </c>
      <c r="L185" s="30" t="s">
        <v>314</v>
      </c>
      <c r="M185" s="67" t="s">
        <v>500</v>
      </c>
      <c r="N185" s="18">
        <v>0</v>
      </c>
      <c r="O185" s="19">
        <f>+(N185*100%)/$G$185</f>
        <v>0</v>
      </c>
      <c r="P185" s="26">
        <f t="shared" si="116"/>
        <v>0</v>
      </c>
      <c r="Q185" s="30"/>
      <c r="R185" s="67"/>
      <c r="S185" s="18">
        <v>0</v>
      </c>
      <c r="T185" s="19">
        <f>+(S185*100%)/$G$185</f>
        <v>0</v>
      </c>
      <c r="U185" s="26">
        <f t="shared" si="113"/>
        <v>0</v>
      </c>
      <c r="V185" s="30"/>
      <c r="W185" s="67"/>
      <c r="X185" s="18">
        <v>0</v>
      </c>
      <c r="Y185" s="19">
        <f>+(X185*100%)/$G$185</f>
        <v>0</v>
      </c>
      <c r="Z185" s="26">
        <f t="shared" si="114"/>
        <v>0</v>
      </c>
      <c r="AA185" s="30"/>
      <c r="AB185" s="67"/>
      <c r="AC185" s="18">
        <v>0</v>
      </c>
      <c r="AD185" s="19">
        <f>+(AC185*100%)/$G$185</f>
        <v>0</v>
      </c>
      <c r="AE185" s="26">
        <f t="shared" si="115"/>
        <v>0</v>
      </c>
      <c r="AF185" s="30"/>
      <c r="AG185" s="67"/>
      <c r="AH185" s="26">
        <f t="shared" si="96"/>
        <v>0</v>
      </c>
      <c r="AI185" s="21"/>
    </row>
    <row r="186" spans="1:35" ht="26" x14ac:dyDescent="0.35">
      <c r="A186" s="30"/>
      <c r="B186" s="30"/>
      <c r="C186" s="65"/>
      <c r="D186" s="65" t="s">
        <v>503</v>
      </c>
      <c r="E186" s="30" t="s">
        <v>315</v>
      </c>
      <c r="F186" s="25">
        <v>2267</v>
      </c>
      <c r="G186" s="79">
        <v>4290</v>
      </c>
      <c r="H186" s="24">
        <v>0.25</v>
      </c>
      <c r="I186" s="24">
        <v>0.25</v>
      </c>
      <c r="J186" s="24">
        <v>0.25</v>
      </c>
      <c r="K186" s="24">
        <v>0.25</v>
      </c>
      <c r="L186" s="30" t="s">
        <v>314</v>
      </c>
      <c r="M186" s="30" t="s">
        <v>504</v>
      </c>
      <c r="N186" s="18">
        <v>0</v>
      </c>
      <c r="O186" s="19">
        <f>+(N186*100%)/$G$186</f>
        <v>0</v>
      </c>
      <c r="P186" s="26">
        <f t="shared" si="116"/>
        <v>0</v>
      </c>
      <c r="Q186" s="30"/>
      <c r="R186" s="30"/>
      <c r="S186" s="18">
        <v>0</v>
      </c>
      <c r="T186" s="19">
        <f>+(S186*100%)/$G$186</f>
        <v>0</v>
      </c>
      <c r="U186" s="26">
        <f t="shared" si="113"/>
        <v>0</v>
      </c>
      <c r="V186" s="30"/>
      <c r="W186" s="30"/>
      <c r="X186" s="18">
        <v>0</v>
      </c>
      <c r="Y186" s="19">
        <f>+(X186*100%)/$G$186</f>
        <v>0</v>
      </c>
      <c r="Z186" s="26">
        <f t="shared" si="114"/>
        <v>0</v>
      </c>
      <c r="AA186" s="30"/>
      <c r="AB186" s="30"/>
      <c r="AC186" s="18">
        <v>0</v>
      </c>
      <c r="AD186" s="19">
        <f>+(AC186*100%)/$G$186</f>
        <v>0</v>
      </c>
      <c r="AE186" s="26">
        <f t="shared" si="115"/>
        <v>0</v>
      </c>
      <c r="AF186" s="30"/>
      <c r="AG186" s="30"/>
      <c r="AH186" s="26">
        <f t="shared" si="96"/>
        <v>0</v>
      </c>
      <c r="AI186" s="21"/>
    </row>
    <row r="187" spans="1:35" ht="26" x14ac:dyDescent="0.35">
      <c r="A187" s="30"/>
      <c r="B187" s="30"/>
      <c r="C187" s="65"/>
      <c r="D187" s="65" t="s">
        <v>505</v>
      </c>
      <c r="E187" s="30" t="s">
        <v>506</v>
      </c>
      <c r="F187" s="25">
        <v>5</v>
      </c>
      <c r="G187" s="79">
        <v>40</v>
      </c>
      <c r="H187" s="24">
        <v>0.25</v>
      </c>
      <c r="I187" s="24">
        <v>0.25</v>
      </c>
      <c r="J187" s="24">
        <v>0.25</v>
      </c>
      <c r="K187" s="24">
        <v>0.25</v>
      </c>
      <c r="L187" s="30" t="s">
        <v>314</v>
      </c>
      <c r="M187" s="30" t="s">
        <v>504</v>
      </c>
      <c r="N187" s="18">
        <v>0</v>
      </c>
      <c r="O187" s="19">
        <f>+(N187*100%)/$G$187</f>
        <v>0</v>
      </c>
      <c r="P187" s="26">
        <f t="shared" si="116"/>
        <v>0</v>
      </c>
      <c r="Q187" s="30"/>
      <c r="R187" s="30"/>
      <c r="S187" s="18">
        <v>0</v>
      </c>
      <c r="T187" s="19">
        <f>+(S187*100%)/$G$187</f>
        <v>0</v>
      </c>
      <c r="U187" s="26">
        <f t="shared" si="113"/>
        <v>0</v>
      </c>
      <c r="V187" s="30"/>
      <c r="W187" s="30"/>
      <c r="X187" s="18">
        <v>0</v>
      </c>
      <c r="Y187" s="19">
        <f>+(X187*100%)/$G$187</f>
        <v>0</v>
      </c>
      <c r="Z187" s="26">
        <f t="shared" si="114"/>
        <v>0</v>
      </c>
      <c r="AA187" s="30"/>
      <c r="AB187" s="30"/>
      <c r="AC187" s="18">
        <v>0</v>
      </c>
      <c r="AD187" s="19">
        <f>+(AC187*100%)/$G$187</f>
        <v>0</v>
      </c>
      <c r="AE187" s="26">
        <f t="shared" si="115"/>
        <v>0</v>
      </c>
      <c r="AF187" s="30"/>
      <c r="AG187" s="30"/>
      <c r="AH187" s="26">
        <f t="shared" si="96"/>
        <v>0</v>
      </c>
      <c r="AI187" s="21"/>
    </row>
    <row r="188" spans="1:35" ht="26" x14ac:dyDescent="0.35">
      <c r="A188" s="30"/>
      <c r="B188" s="30"/>
      <c r="C188" s="65"/>
      <c r="D188" s="65" t="s">
        <v>507</v>
      </c>
      <c r="E188" s="30" t="s">
        <v>508</v>
      </c>
      <c r="F188" s="25">
        <v>0</v>
      </c>
      <c r="G188" s="79">
        <v>10</v>
      </c>
      <c r="H188" s="24">
        <v>0.25</v>
      </c>
      <c r="I188" s="24">
        <v>0.25</v>
      </c>
      <c r="J188" s="24">
        <v>0.25</v>
      </c>
      <c r="K188" s="24">
        <v>0.25</v>
      </c>
      <c r="L188" s="30" t="s">
        <v>314</v>
      </c>
      <c r="M188" s="30" t="s">
        <v>504</v>
      </c>
      <c r="N188" s="18">
        <v>0</v>
      </c>
      <c r="O188" s="19">
        <f>+(N188*100%)/$G$188</f>
        <v>0</v>
      </c>
      <c r="P188" s="26">
        <f t="shared" si="116"/>
        <v>0</v>
      </c>
      <c r="Q188" s="30"/>
      <c r="R188" s="30"/>
      <c r="S188" s="18">
        <v>0</v>
      </c>
      <c r="T188" s="19">
        <f>+(S188*100%)/$G$188</f>
        <v>0</v>
      </c>
      <c r="U188" s="26">
        <f t="shared" si="113"/>
        <v>0</v>
      </c>
      <c r="V188" s="30"/>
      <c r="W188" s="30"/>
      <c r="X188" s="18">
        <v>0</v>
      </c>
      <c r="Y188" s="19">
        <f>+(X188*100%)/$G$188</f>
        <v>0</v>
      </c>
      <c r="Z188" s="26">
        <f t="shared" si="114"/>
        <v>0</v>
      </c>
      <c r="AA188" s="30"/>
      <c r="AB188" s="30"/>
      <c r="AC188" s="18">
        <v>0</v>
      </c>
      <c r="AD188" s="19">
        <f>+(AC188*100%)/$G$188</f>
        <v>0</v>
      </c>
      <c r="AE188" s="26">
        <f t="shared" si="115"/>
        <v>0</v>
      </c>
      <c r="AF188" s="30"/>
      <c r="AG188" s="30"/>
      <c r="AH188" s="26">
        <f t="shared" si="96"/>
        <v>0</v>
      </c>
      <c r="AI188" s="21"/>
    </row>
    <row r="189" spans="1:35" ht="26" x14ac:dyDescent="0.35">
      <c r="A189" s="30"/>
      <c r="B189" s="30"/>
      <c r="C189" s="65"/>
      <c r="D189" s="65" t="s">
        <v>509</v>
      </c>
      <c r="E189" s="30" t="s">
        <v>510</v>
      </c>
      <c r="F189" s="25">
        <v>0</v>
      </c>
      <c r="G189" s="79">
        <v>40</v>
      </c>
      <c r="H189" s="24">
        <v>0.25</v>
      </c>
      <c r="I189" s="24">
        <v>0.25</v>
      </c>
      <c r="J189" s="24">
        <v>0.25</v>
      </c>
      <c r="K189" s="24">
        <v>0.25</v>
      </c>
      <c r="L189" s="30" t="s">
        <v>314</v>
      </c>
      <c r="M189" s="30" t="s">
        <v>504</v>
      </c>
      <c r="N189" s="18">
        <v>0</v>
      </c>
      <c r="O189" s="19">
        <f>+(N189*100%)/$G$189</f>
        <v>0</v>
      </c>
      <c r="P189" s="26">
        <f t="shared" si="116"/>
        <v>0</v>
      </c>
      <c r="Q189" s="30"/>
      <c r="R189" s="30"/>
      <c r="S189" s="18">
        <v>0</v>
      </c>
      <c r="T189" s="19">
        <f>+(S189*100%)/$G$189</f>
        <v>0</v>
      </c>
      <c r="U189" s="26">
        <f t="shared" si="113"/>
        <v>0</v>
      </c>
      <c r="V189" s="30"/>
      <c r="W189" s="30"/>
      <c r="X189" s="18">
        <v>0</v>
      </c>
      <c r="Y189" s="19">
        <f>+(X189*100%)/$G$189</f>
        <v>0</v>
      </c>
      <c r="Z189" s="26">
        <f t="shared" si="114"/>
        <v>0</v>
      </c>
      <c r="AA189" s="30"/>
      <c r="AB189" s="30"/>
      <c r="AC189" s="18">
        <v>0</v>
      </c>
      <c r="AD189" s="19">
        <f>+(AC189*100%)/$G$189</f>
        <v>0</v>
      </c>
      <c r="AE189" s="26">
        <f t="shared" si="115"/>
        <v>0</v>
      </c>
      <c r="AF189" s="30"/>
      <c r="AG189" s="30"/>
      <c r="AH189" s="26">
        <f t="shared" si="96"/>
        <v>0</v>
      </c>
      <c r="AI189" s="21"/>
    </row>
    <row r="190" spans="1:35" x14ac:dyDescent="0.35">
      <c r="A190" s="64"/>
      <c r="B190" s="64"/>
      <c r="C190" s="65"/>
      <c r="D190" s="66" t="s">
        <v>511</v>
      </c>
      <c r="E190" s="30" t="s">
        <v>512</v>
      </c>
      <c r="F190" s="25">
        <v>0</v>
      </c>
      <c r="G190" s="79">
        <v>144</v>
      </c>
      <c r="H190" s="24">
        <v>0.25</v>
      </c>
      <c r="I190" s="24">
        <v>0.25</v>
      </c>
      <c r="J190" s="24">
        <v>0.25</v>
      </c>
      <c r="K190" s="24">
        <v>0.25</v>
      </c>
      <c r="L190" s="30" t="s">
        <v>314</v>
      </c>
      <c r="M190" s="30" t="s">
        <v>513</v>
      </c>
      <c r="N190" s="18">
        <v>0</v>
      </c>
      <c r="O190" s="19">
        <f>+(N190*100%)/$G$190</f>
        <v>0</v>
      </c>
      <c r="P190" s="26">
        <f t="shared" si="116"/>
        <v>0</v>
      </c>
      <c r="Q190" s="30"/>
      <c r="R190" s="30"/>
      <c r="S190" s="18">
        <v>0</v>
      </c>
      <c r="T190" s="19">
        <f>+(S190*100%)/$G$190</f>
        <v>0</v>
      </c>
      <c r="U190" s="26">
        <f t="shared" si="113"/>
        <v>0</v>
      </c>
      <c r="V190" s="30"/>
      <c r="W190" s="30"/>
      <c r="X190" s="18">
        <v>0</v>
      </c>
      <c r="Y190" s="19">
        <f>+(X190*100%)/$G$190</f>
        <v>0</v>
      </c>
      <c r="Z190" s="26">
        <f t="shared" si="114"/>
        <v>0</v>
      </c>
      <c r="AA190" s="30"/>
      <c r="AB190" s="30"/>
      <c r="AC190" s="18">
        <v>0</v>
      </c>
      <c r="AD190" s="19">
        <f>+(AC190*100%)/$G$190</f>
        <v>0</v>
      </c>
      <c r="AE190" s="26">
        <f t="shared" si="115"/>
        <v>0</v>
      </c>
      <c r="AF190" s="30"/>
      <c r="AG190" s="30"/>
      <c r="AH190" s="26">
        <f t="shared" si="96"/>
        <v>0</v>
      </c>
      <c r="AI190" s="21"/>
    </row>
    <row r="191" spans="1:35" ht="26" x14ac:dyDescent="0.35">
      <c r="A191" s="30"/>
      <c r="B191" s="30"/>
      <c r="C191" s="65"/>
      <c r="D191" s="66" t="s">
        <v>316</v>
      </c>
      <c r="E191" s="30" t="s">
        <v>315</v>
      </c>
      <c r="F191" s="25">
        <v>2307</v>
      </c>
      <c r="G191" s="79">
        <v>2016</v>
      </c>
      <c r="H191" s="24">
        <v>0.25</v>
      </c>
      <c r="I191" s="24">
        <v>0.25</v>
      </c>
      <c r="J191" s="24">
        <v>0.25</v>
      </c>
      <c r="K191" s="24">
        <v>0.25</v>
      </c>
      <c r="L191" s="30" t="s">
        <v>314</v>
      </c>
      <c r="M191" s="67" t="s">
        <v>317</v>
      </c>
      <c r="N191" s="18">
        <v>0</v>
      </c>
      <c r="O191" s="19">
        <f>+(N191*100%)/$G$191</f>
        <v>0</v>
      </c>
      <c r="P191" s="26">
        <f t="shared" si="116"/>
        <v>0</v>
      </c>
      <c r="Q191" s="30"/>
      <c r="R191" s="67"/>
      <c r="S191" s="18">
        <v>0</v>
      </c>
      <c r="T191" s="19">
        <f>+(S191*100%)/$G$191</f>
        <v>0</v>
      </c>
      <c r="U191" s="26">
        <f t="shared" si="113"/>
        <v>0</v>
      </c>
      <c r="V191" s="30"/>
      <c r="W191" s="67"/>
      <c r="X191" s="18">
        <v>0</v>
      </c>
      <c r="Y191" s="19">
        <f>+(X191*100%)/$G$191</f>
        <v>0</v>
      </c>
      <c r="Z191" s="26">
        <f t="shared" si="114"/>
        <v>0</v>
      </c>
      <c r="AA191" s="30"/>
      <c r="AB191" s="67"/>
      <c r="AC191" s="18">
        <v>0</v>
      </c>
      <c r="AD191" s="19">
        <f>+(AC191*100%)/$G$191</f>
        <v>0</v>
      </c>
      <c r="AE191" s="26">
        <f t="shared" si="115"/>
        <v>0</v>
      </c>
      <c r="AF191" s="30"/>
      <c r="AG191" s="67"/>
      <c r="AH191" s="26">
        <f t="shared" si="96"/>
        <v>0</v>
      </c>
      <c r="AI191" s="21"/>
    </row>
    <row r="192" spans="1:35" ht="26" x14ac:dyDescent="0.35">
      <c r="A192" s="30"/>
      <c r="B192" s="30"/>
      <c r="C192" s="65"/>
      <c r="D192" s="65" t="s">
        <v>457</v>
      </c>
      <c r="E192" s="30" t="s">
        <v>315</v>
      </c>
      <c r="F192" s="25">
        <v>201</v>
      </c>
      <c r="G192" s="79">
        <v>201</v>
      </c>
      <c r="H192" s="24">
        <v>0.25</v>
      </c>
      <c r="I192" s="24">
        <v>0.25</v>
      </c>
      <c r="J192" s="24">
        <v>0.25</v>
      </c>
      <c r="K192" s="24">
        <v>0.25</v>
      </c>
      <c r="L192" s="30" t="s">
        <v>314</v>
      </c>
      <c r="M192" s="67" t="s">
        <v>514</v>
      </c>
      <c r="N192" s="18">
        <v>0</v>
      </c>
      <c r="O192" s="19">
        <f>+(N192*100%)/$G$192</f>
        <v>0</v>
      </c>
      <c r="P192" s="26">
        <f t="shared" si="116"/>
        <v>0</v>
      </c>
      <c r="Q192" s="30"/>
      <c r="R192" s="67"/>
      <c r="S192" s="18">
        <v>0</v>
      </c>
      <c r="T192" s="19">
        <f>+(S192*100%)/$G$192</f>
        <v>0</v>
      </c>
      <c r="U192" s="26">
        <f t="shared" si="113"/>
        <v>0</v>
      </c>
      <c r="V192" s="30"/>
      <c r="W192" s="67"/>
      <c r="X192" s="18">
        <v>0</v>
      </c>
      <c r="Y192" s="19">
        <f>+(X192*100%)/$G$192</f>
        <v>0</v>
      </c>
      <c r="Z192" s="26">
        <f t="shared" si="114"/>
        <v>0</v>
      </c>
      <c r="AA192" s="30"/>
      <c r="AB192" s="67"/>
      <c r="AC192" s="18">
        <v>0</v>
      </c>
      <c r="AD192" s="19">
        <f>+(AC192*100%)/$G$192</f>
        <v>0</v>
      </c>
      <c r="AE192" s="26">
        <f t="shared" si="115"/>
        <v>0</v>
      </c>
      <c r="AF192" s="30"/>
      <c r="AG192" s="67"/>
      <c r="AH192" s="26">
        <f t="shared" si="96"/>
        <v>0</v>
      </c>
      <c r="AI192" s="21"/>
    </row>
    <row r="193" spans="1:35" ht="26" x14ac:dyDescent="0.35">
      <c r="A193" s="64"/>
      <c r="B193" s="64"/>
      <c r="C193" s="65"/>
      <c r="D193" s="66" t="s">
        <v>515</v>
      </c>
      <c r="E193" s="30" t="s">
        <v>315</v>
      </c>
      <c r="F193" s="25">
        <v>398</v>
      </c>
      <c r="G193" s="79">
        <v>400</v>
      </c>
      <c r="H193" s="24">
        <v>0.25</v>
      </c>
      <c r="I193" s="24">
        <v>0.25</v>
      </c>
      <c r="J193" s="24">
        <v>0.25</v>
      </c>
      <c r="K193" s="24">
        <v>0.25</v>
      </c>
      <c r="L193" s="30" t="s">
        <v>314</v>
      </c>
      <c r="M193" s="30" t="s">
        <v>216</v>
      </c>
      <c r="N193" s="18">
        <v>0</v>
      </c>
      <c r="O193" s="19">
        <f>+(N193*100%)/$G$193</f>
        <v>0</v>
      </c>
      <c r="P193" s="26">
        <f t="shared" si="116"/>
        <v>0</v>
      </c>
      <c r="Q193" s="30"/>
      <c r="R193" s="30"/>
      <c r="S193" s="18">
        <v>0</v>
      </c>
      <c r="T193" s="19">
        <f>+(S193*100%)/$G$193</f>
        <v>0</v>
      </c>
      <c r="U193" s="26">
        <f t="shared" si="113"/>
        <v>0</v>
      </c>
      <c r="V193" s="30"/>
      <c r="W193" s="30"/>
      <c r="X193" s="18">
        <v>0</v>
      </c>
      <c r="Y193" s="19">
        <f>+(X193*100%)/$G$193</f>
        <v>0</v>
      </c>
      <c r="Z193" s="26">
        <f t="shared" si="114"/>
        <v>0</v>
      </c>
      <c r="AA193" s="30"/>
      <c r="AB193" s="30"/>
      <c r="AC193" s="18">
        <v>0</v>
      </c>
      <c r="AD193" s="19">
        <f>+(AC193*100%)/$G$193</f>
        <v>0</v>
      </c>
      <c r="AE193" s="26">
        <f t="shared" si="115"/>
        <v>0</v>
      </c>
      <c r="AF193" s="30"/>
      <c r="AG193" s="30"/>
      <c r="AH193" s="26">
        <f t="shared" si="96"/>
        <v>0</v>
      </c>
      <c r="AI193" s="21"/>
    </row>
    <row r="194" spans="1:35" ht="39" x14ac:dyDescent="0.35">
      <c r="A194" s="30"/>
      <c r="B194" s="30"/>
      <c r="C194" s="30"/>
      <c r="D194" s="65" t="s">
        <v>516</v>
      </c>
      <c r="E194" s="30" t="s">
        <v>517</v>
      </c>
      <c r="F194" s="25">
        <v>12756</v>
      </c>
      <c r="G194" s="79">
        <v>19584</v>
      </c>
      <c r="H194" s="24">
        <v>0.25</v>
      </c>
      <c r="I194" s="24">
        <v>0.25</v>
      </c>
      <c r="J194" s="24">
        <v>0.25</v>
      </c>
      <c r="K194" s="24">
        <v>0.25</v>
      </c>
      <c r="L194" s="30" t="s">
        <v>314</v>
      </c>
      <c r="M194" s="31" t="s">
        <v>518</v>
      </c>
      <c r="N194" s="18">
        <v>0</v>
      </c>
      <c r="O194" s="19">
        <f>+(N194*100%)/$G$194</f>
        <v>0</v>
      </c>
      <c r="P194" s="26">
        <f t="shared" si="116"/>
        <v>0</v>
      </c>
      <c r="Q194" s="30"/>
      <c r="R194" s="31"/>
      <c r="S194" s="18">
        <v>0</v>
      </c>
      <c r="T194" s="19">
        <f>+(S194*100%)/$G$194</f>
        <v>0</v>
      </c>
      <c r="U194" s="26">
        <f t="shared" si="113"/>
        <v>0</v>
      </c>
      <c r="V194" s="30"/>
      <c r="W194" s="31"/>
      <c r="X194" s="18">
        <v>0</v>
      </c>
      <c r="Y194" s="19">
        <f>+(X194*100%)/$G$194</f>
        <v>0</v>
      </c>
      <c r="Z194" s="26">
        <f t="shared" si="114"/>
        <v>0</v>
      </c>
      <c r="AA194" s="30"/>
      <c r="AB194" s="31"/>
      <c r="AC194" s="18">
        <v>0</v>
      </c>
      <c r="AD194" s="19">
        <f>+(AC194*100%)/$G$194</f>
        <v>0</v>
      </c>
      <c r="AE194" s="26">
        <f t="shared" si="115"/>
        <v>0</v>
      </c>
      <c r="AF194" s="30"/>
      <c r="AG194" s="31"/>
      <c r="AH194" s="26">
        <f t="shared" si="96"/>
        <v>0</v>
      </c>
      <c r="AI194" s="21"/>
    </row>
    <row r="195" spans="1:35" ht="39" x14ac:dyDescent="0.35">
      <c r="A195" s="30"/>
      <c r="B195" s="30"/>
      <c r="C195" s="30"/>
      <c r="D195" s="65" t="s">
        <v>516</v>
      </c>
      <c r="E195" s="30" t="s">
        <v>517</v>
      </c>
      <c r="F195" s="25">
        <v>0</v>
      </c>
      <c r="G195" s="79">
        <v>1320</v>
      </c>
      <c r="H195" s="24">
        <v>0.25</v>
      </c>
      <c r="I195" s="24">
        <v>0.25</v>
      </c>
      <c r="J195" s="24">
        <v>0.25</v>
      </c>
      <c r="K195" s="24">
        <v>0.25</v>
      </c>
      <c r="L195" s="30" t="s">
        <v>44</v>
      </c>
      <c r="M195" s="31" t="s">
        <v>519</v>
      </c>
      <c r="N195" s="18">
        <v>0</v>
      </c>
      <c r="O195" s="19">
        <f>+(N195*100%)/$G$195</f>
        <v>0</v>
      </c>
      <c r="P195" s="26">
        <f t="shared" si="116"/>
        <v>0</v>
      </c>
      <c r="Q195" s="30"/>
      <c r="R195" s="31"/>
      <c r="S195" s="18">
        <v>0</v>
      </c>
      <c r="T195" s="19">
        <f>+(S195*100%)/$G$195</f>
        <v>0</v>
      </c>
      <c r="U195" s="26">
        <f t="shared" si="113"/>
        <v>0</v>
      </c>
      <c r="V195" s="30"/>
      <c r="W195" s="31"/>
      <c r="X195" s="18">
        <v>0</v>
      </c>
      <c r="Y195" s="19">
        <f>+(X195*100%)/$G$195</f>
        <v>0</v>
      </c>
      <c r="Z195" s="26">
        <f t="shared" si="114"/>
        <v>0</v>
      </c>
      <c r="AA195" s="30"/>
      <c r="AB195" s="31"/>
      <c r="AC195" s="18">
        <v>0</v>
      </c>
      <c r="AD195" s="19">
        <f>+(AC195*100%)/$G$195</f>
        <v>0</v>
      </c>
      <c r="AE195" s="26">
        <f t="shared" si="115"/>
        <v>0</v>
      </c>
      <c r="AF195" s="30"/>
      <c r="AG195" s="31"/>
      <c r="AH195" s="26">
        <f t="shared" si="96"/>
        <v>0</v>
      </c>
      <c r="AI195" s="21"/>
    </row>
    <row r="196" spans="1:35" ht="26" x14ac:dyDescent="0.35">
      <c r="A196" s="30"/>
      <c r="B196" s="30"/>
      <c r="C196" s="65"/>
      <c r="D196" s="66" t="s">
        <v>520</v>
      </c>
      <c r="E196" s="30" t="s">
        <v>315</v>
      </c>
      <c r="F196" s="25">
        <v>4527</v>
      </c>
      <c r="G196" s="79">
        <v>4527</v>
      </c>
      <c r="H196" s="24">
        <v>0.25</v>
      </c>
      <c r="I196" s="24">
        <v>0.25</v>
      </c>
      <c r="J196" s="24">
        <v>0.25</v>
      </c>
      <c r="K196" s="24">
        <v>0.25</v>
      </c>
      <c r="L196" s="30" t="s">
        <v>314</v>
      </c>
      <c r="M196" s="67" t="s">
        <v>521</v>
      </c>
      <c r="N196" s="18">
        <v>0</v>
      </c>
      <c r="O196" s="19">
        <f>+(N196*100%)/$G$196</f>
        <v>0</v>
      </c>
      <c r="P196" s="26">
        <f t="shared" si="116"/>
        <v>0</v>
      </c>
      <c r="Q196" s="30"/>
      <c r="R196" s="67"/>
      <c r="S196" s="18">
        <v>0</v>
      </c>
      <c r="T196" s="19">
        <f>+(S196*100%)/$G$196</f>
        <v>0</v>
      </c>
      <c r="U196" s="26">
        <f t="shared" si="113"/>
        <v>0</v>
      </c>
      <c r="V196" s="30"/>
      <c r="W196" s="67"/>
      <c r="X196" s="18">
        <v>0</v>
      </c>
      <c r="Y196" s="19">
        <f>+(X196*100%)/$G$196</f>
        <v>0</v>
      </c>
      <c r="Z196" s="26">
        <f t="shared" si="114"/>
        <v>0</v>
      </c>
      <c r="AA196" s="30"/>
      <c r="AB196" s="67"/>
      <c r="AC196" s="18">
        <v>0</v>
      </c>
      <c r="AD196" s="19">
        <f>+(AC196*100%)/$G$196</f>
        <v>0</v>
      </c>
      <c r="AE196" s="26">
        <f t="shared" si="115"/>
        <v>0</v>
      </c>
      <c r="AF196" s="30"/>
      <c r="AG196" s="67"/>
      <c r="AH196" s="26">
        <f t="shared" si="96"/>
        <v>0</v>
      </c>
      <c r="AI196" s="21"/>
    </row>
    <row r="197" spans="1:35" ht="26" x14ac:dyDescent="0.35">
      <c r="A197" s="30"/>
      <c r="B197" s="30"/>
      <c r="C197" s="65"/>
      <c r="D197" s="65" t="s">
        <v>457</v>
      </c>
      <c r="E197" s="30" t="s">
        <v>315</v>
      </c>
      <c r="F197" s="25">
        <v>127</v>
      </c>
      <c r="G197" s="79">
        <v>127</v>
      </c>
      <c r="H197" s="24">
        <v>0.25</v>
      </c>
      <c r="I197" s="24">
        <v>0.25</v>
      </c>
      <c r="J197" s="24">
        <v>0.25</v>
      </c>
      <c r="K197" s="24">
        <v>0.25</v>
      </c>
      <c r="L197" s="30" t="s">
        <v>314</v>
      </c>
      <c r="M197" s="67" t="s">
        <v>522</v>
      </c>
      <c r="N197" s="18">
        <v>0</v>
      </c>
      <c r="O197" s="19">
        <f>+(N197*100%)/$G$197</f>
        <v>0</v>
      </c>
      <c r="P197" s="26">
        <f t="shared" si="116"/>
        <v>0</v>
      </c>
      <c r="Q197" s="30"/>
      <c r="R197" s="67"/>
      <c r="S197" s="18">
        <v>0</v>
      </c>
      <c r="T197" s="19">
        <f>+(S197*100%)/$G$197</f>
        <v>0</v>
      </c>
      <c r="U197" s="26">
        <f t="shared" si="113"/>
        <v>0</v>
      </c>
      <c r="V197" s="30"/>
      <c r="W197" s="67"/>
      <c r="X197" s="18">
        <v>0</v>
      </c>
      <c r="Y197" s="19">
        <f>+(X197*100%)/$G$197</f>
        <v>0</v>
      </c>
      <c r="Z197" s="26">
        <f t="shared" si="114"/>
        <v>0</v>
      </c>
      <c r="AA197" s="30"/>
      <c r="AB197" s="67"/>
      <c r="AC197" s="18">
        <v>0</v>
      </c>
      <c r="AD197" s="19">
        <f>+(AC197*100%)/$G$197</f>
        <v>0</v>
      </c>
      <c r="AE197" s="26">
        <f t="shared" si="115"/>
        <v>0</v>
      </c>
      <c r="AF197" s="30"/>
      <c r="AG197" s="67"/>
      <c r="AH197" s="26">
        <f t="shared" si="96"/>
        <v>0</v>
      </c>
      <c r="AI197" s="21"/>
    </row>
    <row r="198" spans="1:35" ht="26" x14ac:dyDescent="0.35">
      <c r="A198" s="64"/>
      <c r="B198" s="64"/>
      <c r="C198" s="65"/>
      <c r="D198" s="66" t="s">
        <v>523</v>
      </c>
      <c r="E198" s="30" t="s">
        <v>315</v>
      </c>
      <c r="F198" s="25">
        <v>2456</v>
      </c>
      <c r="G198" s="79">
        <v>3520</v>
      </c>
      <c r="H198" s="24">
        <v>0.25</v>
      </c>
      <c r="I198" s="24">
        <v>0.25</v>
      </c>
      <c r="J198" s="24">
        <v>0.25</v>
      </c>
      <c r="K198" s="24">
        <v>0.25</v>
      </c>
      <c r="L198" s="30" t="s">
        <v>314</v>
      </c>
      <c r="M198" s="67" t="s">
        <v>524</v>
      </c>
      <c r="N198" s="18">
        <v>0</v>
      </c>
      <c r="O198" s="19">
        <f>+(N198*100%)/$G$198</f>
        <v>0</v>
      </c>
      <c r="P198" s="26">
        <f t="shared" si="116"/>
        <v>0</v>
      </c>
      <c r="Q198" s="30"/>
      <c r="R198" s="67"/>
      <c r="S198" s="18">
        <v>0</v>
      </c>
      <c r="T198" s="19">
        <f>+(S198*100%)/$G$198</f>
        <v>0</v>
      </c>
      <c r="U198" s="26">
        <f t="shared" si="113"/>
        <v>0</v>
      </c>
      <c r="V198" s="30"/>
      <c r="W198" s="67"/>
      <c r="X198" s="18">
        <v>0</v>
      </c>
      <c r="Y198" s="19">
        <f>+(X198*100%)/$G$198</f>
        <v>0</v>
      </c>
      <c r="Z198" s="26">
        <f t="shared" si="114"/>
        <v>0</v>
      </c>
      <c r="AA198" s="30"/>
      <c r="AB198" s="67"/>
      <c r="AC198" s="18">
        <v>0</v>
      </c>
      <c r="AD198" s="19">
        <f>+(AC198*100%)/$G$198</f>
        <v>0</v>
      </c>
      <c r="AE198" s="26">
        <f t="shared" si="115"/>
        <v>0</v>
      </c>
      <c r="AF198" s="30"/>
      <c r="AG198" s="67"/>
      <c r="AH198" s="26">
        <f t="shared" si="96"/>
        <v>0</v>
      </c>
      <c r="AI198" s="21"/>
    </row>
    <row r="199" spans="1:35" ht="26" x14ac:dyDescent="0.35">
      <c r="A199" s="64"/>
      <c r="B199" s="64"/>
      <c r="C199" s="65"/>
      <c r="D199" s="66" t="s">
        <v>525</v>
      </c>
      <c r="E199" s="30" t="s">
        <v>315</v>
      </c>
      <c r="F199" s="25">
        <v>4902</v>
      </c>
      <c r="G199" s="79">
        <v>7128</v>
      </c>
      <c r="H199" s="24">
        <v>0.25</v>
      </c>
      <c r="I199" s="24">
        <v>0.25</v>
      </c>
      <c r="J199" s="24">
        <v>0.25</v>
      </c>
      <c r="K199" s="24">
        <v>0.25</v>
      </c>
      <c r="L199" s="30" t="s">
        <v>314</v>
      </c>
      <c r="M199" s="67" t="s">
        <v>526</v>
      </c>
      <c r="N199" s="18">
        <v>0</v>
      </c>
      <c r="O199" s="19">
        <f>+(N199*100%)/$G$199</f>
        <v>0</v>
      </c>
      <c r="P199" s="26">
        <f t="shared" si="116"/>
        <v>0</v>
      </c>
      <c r="Q199" s="30"/>
      <c r="R199" s="67"/>
      <c r="S199" s="18">
        <v>0</v>
      </c>
      <c r="T199" s="19">
        <f>+(S199*100%)/$G$199</f>
        <v>0</v>
      </c>
      <c r="U199" s="26">
        <f t="shared" si="113"/>
        <v>0</v>
      </c>
      <c r="V199" s="30"/>
      <c r="W199" s="67"/>
      <c r="X199" s="18">
        <v>0</v>
      </c>
      <c r="Y199" s="19">
        <f>+(X199*100%)/$G$199</f>
        <v>0</v>
      </c>
      <c r="Z199" s="26">
        <f t="shared" si="114"/>
        <v>0</v>
      </c>
      <c r="AA199" s="30"/>
      <c r="AB199" s="67"/>
      <c r="AC199" s="18">
        <v>0</v>
      </c>
      <c r="AD199" s="19">
        <f>+(AC199*100%)/$G$199</f>
        <v>0</v>
      </c>
      <c r="AE199" s="26">
        <f t="shared" si="115"/>
        <v>0</v>
      </c>
      <c r="AF199" s="30"/>
      <c r="AG199" s="67"/>
      <c r="AH199" s="26">
        <f t="shared" ref="AH199:AH262" si="117">P199+U199+Z199+AE199</f>
        <v>0</v>
      </c>
      <c r="AI199" s="21"/>
    </row>
    <row r="200" spans="1:35" ht="26" x14ac:dyDescent="0.35">
      <c r="A200" s="64"/>
      <c r="B200" s="64"/>
      <c r="C200" s="65"/>
      <c r="D200" s="66" t="s">
        <v>527</v>
      </c>
      <c r="E200" s="30" t="s">
        <v>315</v>
      </c>
      <c r="F200" s="25">
        <v>568</v>
      </c>
      <c r="G200" s="79">
        <v>568</v>
      </c>
      <c r="H200" s="24">
        <v>0.25</v>
      </c>
      <c r="I200" s="24">
        <v>0.25</v>
      </c>
      <c r="J200" s="24">
        <v>0.25</v>
      </c>
      <c r="K200" s="24">
        <v>0.25</v>
      </c>
      <c r="L200" s="30" t="s">
        <v>314</v>
      </c>
      <c r="M200" s="67" t="s">
        <v>528</v>
      </c>
      <c r="N200" s="18">
        <v>0</v>
      </c>
      <c r="O200" s="19">
        <f>+(N200*100%)/$G$200</f>
        <v>0</v>
      </c>
      <c r="P200" s="26">
        <f t="shared" si="116"/>
        <v>0</v>
      </c>
      <c r="Q200" s="30"/>
      <c r="R200" s="67"/>
      <c r="S200" s="18">
        <v>0</v>
      </c>
      <c r="T200" s="19">
        <f>+(S200*100%)/$G$200</f>
        <v>0</v>
      </c>
      <c r="U200" s="26">
        <f t="shared" si="113"/>
        <v>0</v>
      </c>
      <c r="V200" s="30"/>
      <c r="W200" s="67"/>
      <c r="X200" s="18">
        <v>0</v>
      </c>
      <c r="Y200" s="19">
        <f>+(X200*100%)/$G$200</f>
        <v>0</v>
      </c>
      <c r="Z200" s="26">
        <f t="shared" si="114"/>
        <v>0</v>
      </c>
      <c r="AA200" s="30"/>
      <c r="AB200" s="67"/>
      <c r="AC200" s="18">
        <v>0</v>
      </c>
      <c r="AD200" s="19">
        <f>+(AC200*100%)/$G$200</f>
        <v>0</v>
      </c>
      <c r="AE200" s="26">
        <f t="shared" si="115"/>
        <v>0</v>
      </c>
      <c r="AF200" s="30"/>
      <c r="AG200" s="67"/>
      <c r="AH200" s="26">
        <f t="shared" si="117"/>
        <v>0</v>
      </c>
      <c r="AI200" s="21"/>
    </row>
    <row r="201" spans="1:35" ht="26" x14ac:dyDescent="0.35">
      <c r="A201" s="64"/>
      <c r="B201" s="64"/>
      <c r="C201" s="65"/>
      <c r="D201" s="66" t="s">
        <v>529</v>
      </c>
      <c r="E201" s="30" t="s">
        <v>491</v>
      </c>
      <c r="F201" s="25">
        <v>1150</v>
      </c>
      <c r="G201" s="79">
        <v>1150</v>
      </c>
      <c r="H201" s="24">
        <v>0.25</v>
      </c>
      <c r="I201" s="24">
        <v>0.25</v>
      </c>
      <c r="J201" s="24">
        <v>0.25</v>
      </c>
      <c r="K201" s="24">
        <v>0.25</v>
      </c>
      <c r="L201" s="30" t="s">
        <v>314</v>
      </c>
      <c r="M201" s="30" t="s">
        <v>530</v>
      </c>
      <c r="N201" s="18">
        <v>0</v>
      </c>
      <c r="O201" s="19">
        <f>+(N201*100%)/$G$201</f>
        <v>0</v>
      </c>
      <c r="P201" s="26">
        <f t="shared" si="116"/>
        <v>0</v>
      </c>
      <c r="Q201" s="30"/>
      <c r="R201" s="30"/>
      <c r="S201" s="18">
        <v>0</v>
      </c>
      <c r="T201" s="19">
        <f>+(S201*100%)/$G$201</f>
        <v>0</v>
      </c>
      <c r="U201" s="26">
        <f t="shared" si="113"/>
        <v>0</v>
      </c>
      <c r="V201" s="30"/>
      <c r="W201" s="30"/>
      <c r="X201" s="18">
        <v>0</v>
      </c>
      <c r="Y201" s="19">
        <f>+(X201*100%)/$G$201</f>
        <v>0</v>
      </c>
      <c r="Z201" s="26">
        <f t="shared" si="114"/>
        <v>0</v>
      </c>
      <c r="AA201" s="30"/>
      <c r="AB201" s="30"/>
      <c r="AC201" s="18">
        <v>0</v>
      </c>
      <c r="AD201" s="19">
        <f>+(AC201*100%)/$G$201</f>
        <v>0</v>
      </c>
      <c r="AE201" s="26">
        <f t="shared" si="115"/>
        <v>0</v>
      </c>
      <c r="AF201" s="30"/>
      <c r="AG201" s="30"/>
      <c r="AH201" s="26">
        <f t="shared" si="117"/>
        <v>0</v>
      </c>
      <c r="AI201" s="21"/>
    </row>
    <row r="202" spans="1:35" ht="26" x14ac:dyDescent="0.35">
      <c r="A202" s="30"/>
      <c r="B202" s="30"/>
      <c r="C202" s="65"/>
      <c r="D202" s="66" t="s">
        <v>531</v>
      </c>
      <c r="E202" s="30" t="s">
        <v>315</v>
      </c>
      <c r="F202" s="25">
        <v>1406</v>
      </c>
      <c r="G202" s="79">
        <v>1406</v>
      </c>
      <c r="H202" s="24">
        <v>0.25</v>
      </c>
      <c r="I202" s="24">
        <v>0.25</v>
      </c>
      <c r="J202" s="24">
        <v>0.25</v>
      </c>
      <c r="K202" s="24">
        <v>0.25</v>
      </c>
      <c r="L202" s="30" t="s">
        <v>314</v>
      </c>
      <c r="M202" s="67" t="s">
        <v>532</v>
      </c>
      <c r="N202" s="18">
        <v>0</v>
      </c>
      <c r="O202" s="19">
        <f>+(N202*100%)/$G$202</f>
        <v>0</v>
      </c>
      <c r="P202" s="26">
        <f t="shared" si="116"/>
        <v>0</v>
      </c>
      <c r="Q202" s="30"/>
      <c r="R202" s="67"/>
      <c r="S202" s="18">
        <v>0</v>
      </c>
      <c r="T202" s="19">
        <f>+(S202*100%)/$G$202</f>
        <v>0</v>
      </c>
      <c r="U202" s="26">
        <f t="shared" si="113"/>
        <v>0</v>
      </c>
      <c r="V202" s="30"/>
      <c r="W202" s="67"/>
      <c r="X202" s="18">
        <v>0</v>
      </c>
      <c r="Y202" s="19">
        <f>+(X202*100%)/$G$202</f>
        <v>0</v>
      </c>
      <c r="Z202" s="26">
        <f t="shared" si="114"/>
        <v>0</v>
      </c>
      <c r="AA202" s="30"/>
      <c r="AB202" s="67"/>
      <c r="AC202" s="18">
        <v>0</v>
      </c>
      <c r="AD202" s="19">
        <f>+(AC202*100%)/$G$202</f>
        <v>0</v>
      </c>
      <c r="AE202" s="26">
        <f t="shared" si="115"/>
        <v>0</v>
      </c>
      <c r="AF202" s="30"/>
      <c r="AG202" s="67"/>
      <c r="AH202" s="26">
        <f t="shared" si="117"/>
        <v>0</v>
      </c>
      <c r="AI202" s="21"/>
    </row>
    <row r="203" spans="1:35" ht="26" x14ac:dyDescent="0.35">
      <c r="A203" s="30"/>
      <c r="B203" s="30"/>
      <c r="C203" s="65"/>
      <c r="D203" s="66" t="s">
        <v>533</v>
      </c>
      <c r="E203" s="30" t="s">
        <v>315</v>
      </c>
      <c r="F203" s="25">
        <v>2865</v>
      </c>
      <c r="G203" s="79">
        <v>3300</v>
      </c>
      <c r="H203" s="24">
        <v>0.25</v>
      </c>
      <c r="I203" s="24">
        <v>0.25</v>
      </c>
      <c r="J203" s="24">
        <v>0.25</v>
      </c>
      <c r="K203" s="24">
        <v>0.25</v>
      </c>
      <c r="L203" s="30" t="s">
        <v>314</v>
      </c>
      <c r="M203" s="67" t="s">
        <v>45</v>
      </c>
      <c r="N203" s="18">
        <v>0</v>
      </c>
      <c r="O203" s="19">
        <f>+(N203*100%)/$G$203</f>
        <v>0</v>
      </c>
      <c r="P203" s="26">
        <f t="shared" si="116"/>
        <v>0</v>
      </c>
      <c r="Q203" s="30"/>
      <c r="R203" s="67"/>
      <c r="S203" s="18">
        <v>0</v>
      </c>
      <c r="T203" s="19">
        <f>+(S203*100%)/$G$203</f>
        <v>0</v>
      </c>
      <c r="U203" s="26">
        <f t="shared" si="113"/>
        <v>0</v>
      </c>
      <c r="V203" s="30"/>
      <c r="W203" s="67"/>
      <c r="X203" s="18">
        <v>0</v>
      </c>
      <c r="Y203" s="19">
        <f>+(X203*100%)/$G$203</f>
        <v>0</v>
      </c>
      <c r="Z203" s="26">
        <f t="shared" si="114"/>
        <v>0</v>
      </c>
      <c r="AA203" s="30"/>
      <c r="AB203" s="67"/>
      <c r="AC203" s="18">
        <v>0</v>
      </c>
      <c r="AD203" s="19">
        <f>+(AC203*100%)/$G$203</f>
        <v>0</v>
      </c>
      <c r="AE203" s="26">
        <f t="shared" si="115"/>
        <v>0</v>
      </c>
      <c r="AF203" s="30"/>
      <c r="AG203" s="67"/>
      <c r="AH203" s="26">
        <f t="shared" si="117"/>
        <v>0</v>
      </c>
      <c r="AI203" s="21"/>
    </row>
    <row r="204" spans="1:35" ht="26" x14ac:dyDescent="0.35">
      <c r="A204" s="30"/>
      <c r="B204" s="30"/>
      <c r="C204" s="65"/>
      <c r="D204" s="66" t="s">
        <v>534</v>
      </c>
      <c r="E204" s="30" t="s">
        <v>315</v>
      </c>
      <c r="F204" s="25">
        <v>206</v>
      </c>
      <c r="G204" s="79">
        <v>206</v>
      </c>
      <c r="H204" s="24">
        <v>0.25</v>
      </c>
      <c r="I204" s="24">
        <v>0.25</v>
      </c>
      <c r="J204" s="24">
        <v>0.25</v>
      </c>
      <c r="K204" s="24">
        <v>0.25</v>
      </c>
      <c r="L204" s="30" t="s">
        <v>44</v>
      </c>
      <c r="M204" s="67" t="s">
        <v>535</v>
      </c>
      <c r="N204" s="18">
        <v>0</v>
      </c>
      <c r="O204" s="19">
        <f>+(N204*100%)/$G$204</f>
        <v>0</v>
      </c>
      <c r="P204" s="26">
        <f t="shared" si="116"/>
        <v>0</v>
      </c>
      <c r="Q204" s="30"/>
      <c r="R204" s="67"/>
      <c r="S204" s="18">
        <v>0</v>
      </c>
      <c r="T204" s="19">
        <f>+(S204*100%)/$G$204</f>
        <v>0</v>
      </c>
      <c r="U204" s="26">
        <f t="shared" si="113"/>
        <v>0</v>
      </c>
      <c r="V204" s="30"/>
      <c r="W204" s="67"/>
      <c r="X204" s="18">
        <v>0</v>
      </c>
      <c r="Y204" s="19">
        <f>+(X204*100%)/$G$204</f>
        <v>0</v>
      </c>
      <c r="Z204" s="26">
        <f t="shared" si="114"/>
        <v>0</v>
      </c>
      <c r="AA204" s="30"/>
      <c r="AB204" s="67"/>
      <c r="AC204" s="18">
        <v>0</v>
      </c>
      <c r="AD204" s="19">
        <f>+(AC204*100%)/$G$204</f>
        <v>0</v>
      </c>
      <c r="AE204" s="26">
        <f t="shared" si="115"/>
        <v>0</v>
      </c>
      <c r="AF204" s="30"/>
      <c r="AG204" s="67"/>
      <c r="AH204" s="26">
        <f t="shared" si="117"/>
        <v>0</v>
      </c>
      <c r="AI204" s="21"/>
    </row>
    <row r="205" spans="1:35" ht="26" x14ac:dyDescent="0.35">
      <c r="A205" s="64"/>
      <c r="B205" s="64"/>
      <c r="C205" s="65"/>
      <c r="D205" s="66" t="s">
        <v>536</v>
      </c>
      <c r="E205" s="30" t="s">
        <v>315</v>
      </c>
      <c r="F205" s="25">
        <v>7446</v>
      </c>
      <c r="G205" s="79">
        <v>9152</v>
      </c>
      <c r="H205" s="24">
        <v>0.25</v>
      </c>
      <c r="I205" s="24">
        <v>0.25</v>
      </c>
      <c r="J205" s="24">
        <v>0.25</v>
      </c>
      <c r="K205" s="24">
        <v>0.25</v>
      </c>
      <c r="L205" s="30" t="s">
        <v>314</v>
      </c>
      <c r="M205" s="67" t="s">
        <v>537</v>
      </c>
      <c r="N205" s="18">
        <v>0</v>
      </c>
      <c r="O205" s="19">
        <f>+(N205*100%)/$G$205</f>
        <v>0</v>
      </c>
      <c r="P205" s="26">
        <f t="shared" si="116"/>
        <v>0</v>
      </c>
      <c r="Q205" s="30"/>
      <c r="R205" s="67"/>
      <c r="S205" s="18">
        <v>0</v>
      </c>
      <c r="T205" s="19">
        <f>+(S205*100%)/$G$205</f>
        <v>0</v>
      </c>
      <c r="U205" s="26">
        <f t="shared" si="113"/>
        <v>0</v>
      </c>
      <c r="V205" s="30"/>
      <c r="W205" s="67"/>
      <c r="X205" s="18">
        <v>0</v>
      </c>
      <c r="Y205" s="19">
        <f>+(X205*100%)/$G$205</f>
        <v>0</v>
      </c>
      <c r="Z205" s="26">
        <f t="shared" si="114"/>
        <v>0</v>
      </c>
      <c r="AA205" s="30"/>
      <c r="AB205" s="67"/>
      <c r="AC205" s="18">
        <v>0</v>
      </c>
      <c r="AD205" s="19">
        <f>+(AC205*100%)/$G$205</f>
        <v>0</v>
      </c>
      <c r="AE205" s="26">
        <f t="shared" si="115"/>
        <v>0</v>
      </c>
      <c r="AF205" s="30"/>
      <c r="AG205" s="67"/>
      <c r="AH205" s="26">
        <f t="shared" si="117"/>
        <v>0</v>
      </c>
      <c r="AI205" s="21"/>
    </row>
    <row r="206" spans="1:35" ht="26" x14ac:dyDescent="0.35">
      <c r="A206" s="75"/>
      <c r="B206" s="75"/>
      <c r="C206" s="65"/>
      <c r="D206" s="65" t="s">
        <v>457</v>
      </c>
      <c r="E206" s="30" t="s">
        <v>315</v>
      </c>
      <c r="F206" s="25">
        <v>4674</v>
      </c>
      <c r="G206" s="79">
        <v>4674</v>
      </c>
      <c r="H206" s="24">
        <v>0.25</v>
      </c>
      <c r="I206" s="24">
        <v>0.25</v>
      </c>
      <c r="J206" s="24">
        <v>0.25</v>
      </c>
      <c r="K206" s="24">
        <v>0.25</v>
      </c>
      <c r="L206" s="30" t="s">
        <v>314</v>
      </c>
      <c r="M206" s="67" t="s">
        <v>538</v>
      </c>
      <c r="N206" s="18">
        <v>0</v>
      </c>
      <c r="O206" s="19">
        <f>+(N206*100%)/$G$206</f>
        <v>0</v>
      </c>
      <c r="P206" s="26">
        <f t="shared" si="116"/>
        <v>0</v>
      </c>
      <c r="Q206" s="30"/>
      <c r="R206" s="67"/>
      <c r="S206" s="18">
        <v>0</v>
      </c>
      <c r="T206" s="19">
        <f>+(S206*100%)/$G$206</f>
        <v>0</v>
      </c>
      <c r="U206" s="26">
        <f t="shared" si="113"/>
        <v>0</v>
      </c>
      <c r="V206" s="30"/>
      <c r="W206" s="67"/>
      <c r="X206" s="18">
        <v>0</v>
      </c>
      <c r="Y206" s="19">
        <f>+(X206*100%)/$G$206</f>
        <v>0</v>
      </c>
      <c r="Z206" s="26">
        <f t="shared" si="114"/>
        <v>0</v>
      </c>
      <c r="AA206" s="30"/>
      <c r="AB206" s="67"/>
      <c r="AC206" s="18">
        <v>0</v>
      </c>
      <c r="AD206" s="19">
        <f>+(AC206*100%)/$G$206</f>
        <v>0</v>
      </c>
      <c r="AE206" s="26">
        <f t="shared" si="115"/>
        <v>0</v>
      </c>
      <c r="AF206" s="30"/>
      <c r="AG206" s="67"/>
      <c r="AH206" s="26">
        <f t="shared" si="117"/>
        <v>0</v>
      </c>
      <c r="AI206" s="21"/>
    </row>
    <row r="207" spans="1:35" ht="26" x14ac:dyDescent="0.35">
      <c r="A207" s="60"/>
      <c r="B207" s="60"/>
      <c r="C207" s="65"/>
      <c r="D207" s="66" t="s">
        <v>539</v>
      </c>
      <c r="E207" s="30" t="s">
        <v>315</v>
      </c>
      <c r="F207" s="25">
        <v>2796</v>
      </c>
      <c r="G207" s="79">
        <v>2796</v>
      </c>
      <c r="H207" s="24">
        <v>0.25</v>
      </c>
      <c r="I207" s="24">
        <v>0.25</v>
      </c>
      <c r="J207" s="24">
        <v>0.25</v>
      </c>
      <c r="K207" s="24">
        <v>0.25</v>
      </c>
      <c r="L207" s="30" t="s">
        <v>314</v>
      </c>
      <c r="M207" s="67" t="s">
        <v>540</v>
      </c>
      <c r="N207" s="18">
        <v>0</v>
      </c>
      <c r="O207" s="19">
        <f>+(N207*100%)/$G$207</f>
        <v>0</v>
      </c>
      <c r="P207" s="26">
        <f t="shared" si="116"/>
        <v>0</v>
      </c>
      <c r="Q207" s="30"/>
      <c r="R207" s="67"/>
      <c r="S207" s="18">
        <v>0</v>
      </c>
      <c r="T207" s="19">
        <f>+(S207*100%)/$G$207</f>
        <v>0</v>
      </c>
      <c r="U207" s="26">
        <f t="shared" si="113"/>
        <v>0</v>
      </c>
      <c r="V207" s="30"/>
      <c r="W207" s="67"/>
      <c r="X207" s="18">
        <v>0</v>
      </c>
      <c r="Y207" s="19">
        <f>+(X207*100%)/$G$207</f>
        <v>0</v>
      </c>
      <c r="Z207" s="26">
        <f t="shared" si="114"/>
        <v>0</v>
      </c>
      <c r="AA207" s="30"/>
      <c r="AB207" s="67"/>
      <c r="AC207" s="18">
        <v>0</v>
      </c>
      <c r="AD207" s="19">
        <f>+(AC207*100%)/$G$207</f>
        <v>0</v>
      </c>
      <c r="AE207" s="26">
        <f t="shared" si="115"/>
        <v>0</v>
      </c>
      <c r="AF207" s="30"/>
      <c r="AG207" s="67"/>
      <c r="AH207" s="26">
        <f t="shared" si="117"/>
        <v>0</v>
      </c>
      <c r="AI207" s="21"/>
    </row>
    <row r="208" spans="1:35" ht="39" x14ac:dyDescent="0.35">
      <c r="A208" s="12"/>
      <c r="B208" s="12"/>
      <c r="C208" s="13" t="s">
        <v>541</v>
      </c>
      <c r="D208" s="13"/>
      <c r="E208" s="14" t="s">
        <v>542</v>
      </c>
      <c r="F208" s="15">
        <f>SUM(F209:F220)</f>
        <v>85836</v>
      </c>
      <c r="G208" s="15">
        <f>SUM(G209:G220)</f>
        <v>197994</v>
      </c>
      <c r="H208" s="17">
        <v>0.25</v>
      </c>
      <c r="I208" s="17">
        <v>0.25</v>
      </c>
      <c r="J208" s="17">
        <v>0.25</v>
      </c>
      <c r="K208" s="17">
        <v>0.25</v>
      </c>
      <c r="L208" s="14" t="s">
        <v>313</v>
      </c>
      <c r="M208" s="14" t="s">
        <v>39</v>
      </c>
      <c r="N208" s="85">
        <f>SUM(N209:N213)</f>
        <v>0</v>
      </c>
      <c r="O208" s="86">
        <f>SUM(O209:O213)/12</f>
        <v>0</v>
      </c>
      <c r="P208" s="86">
        <f>SUM(P209:P213)/12</f>
        <v>0</v>
      </c>
      <c r="Q208" s="14"/>
      <c r="R208" s="14"/>
      <c r="S208" s="85">
        <f>SUM(S209:S213)</f>
        <v>0</v>
      </c>
      <c r="T208" s="86">
        <f>SUM(T209:T213)/12</f>
        <v>0</v>
      </c>
      <c r="U208" s="86">
        <f>SUM(U209:U213)/12</f>
        <v>0</v>
      </c>
      <c r="V208" s="14"/>
      <c r="W208" s="14"/>
      <c r="X208" s="85">
        <f>SUM(X209:X213)</f>
        <v>0</v>
      </c>
      <c r="Y208" s="86">
        <f>SUM(Y209:Y213)/12</f>
        <v>0</v>
      </c>
      <c r="Z208" s="86">
        <f>SUM(Z209:Z213)/12</f>
        <v>0</v>
      </c>
      <c r="AA208" s="14"/>
      <c r="AB208" s="14"/>
      <c r="AC208" s="85">
        <f>SUM(AC209:AC213)</f>
        <v>0</v>
      </c>
      <c r="AD208" s="86">
        <f>SUM(AD209:AD213)/12</f>
        <v>0</v>
      </c>
      <c r="AE208" s="86">
        <f>SUM(AE209:AE213)/12</f>
        <v>0</v>
      </c>
      <c r="AF208" s="14"/>
      <c r="AG208" s="14"/>
      <c r="AH208" s="86">
        <f t="shared" si="117"/>
        <v>0</v>
      </c>
      <c r="AI208" s="21"/>
    </row>
    <row r="209" spans="1:35" ht="26" x14ac:dyDescent="0.35">
      <c r="A209" s="30"/>
      <c r="B209" s="30"/>
      <c r="C209" s="69"/>
      <c r="D209" s="29" t="s">
        <v>543</v>
      </c>
      <c r="E209" s="20" t="s">
        <v>544</v>
      </c>
      <c r="F209" s="31">
        <v>13646</v>
      </c>
      <c r="G209" s="31">
        <v>18000</v>
      </c>
      <c r="H209" s="24">
        <v>0.25</v>
      </c>
      <c r="I209" s="24">
        <v>0.25</v>
      </c>
      <c r="J209" s="24">
        <v>0.25</v>
      </c>
      <c r="K209" s="24">
        <v>0.25</v>
      </c>
      <c r="L209" s="30" t="s">
        <v>545</v>
      </c>
      <c r="M209" s="81" t="s">
        <v>546</v>
      </c>
      <c r="N209" s="18">
        <v>0</v>
      </c>
      <c r="O209" s="19">
        <f>+(N209*100%)/$G$209</f>
        <v>0</v>
      </c>
      <c r="P209" s="26">
        <f t="shared" ref="P209:P212" si="118">+O209</f>
        <v>0</v>
      </c>
      <c r="Q209" s="30"/>
      <c r="R209" s="81"/>
      <c r="S209" s="18">
        <v>0</v>
      </c>
      <c r="T209" s="19">
        <f>+(S209*100%)/$G$209</f>
        <v>0</v>
      </c>
      <c r="U209" s="26">
        <f t="shared" ref="U209:U220" si="119">+T209</f>
        <v>0</v>
      </c>
      <c r="V209" s="30"/>
      <c r="W209" s="81"/>
      <c r="X209" s="18">
        <v>0</v>
      </c>
      <c r="Y209" s="19">
        <f>+(X209*100%)/$G$209</f>
        <v>0</v>
      </c>
      <c r="Z209" s="26">
        <f t="shared" ref="Z209:Z220" si="120">+Y209</f>
        <v>0</v>
      </c>
      <c r="AA209" s="30"/>
      <c r="AB209" s="81"/>
      <c r="AC209" s="18">
        <v>0</v>
      </c>
      <c r="AD209" s="19">
        <f>+(AC209*100%)/$G$209</f>
        <v>0</v>
      </c>
      <c r="AE209" s="26">
        <f t="shared" ref="AE209:AE220" si="121">+AD209</f>
        <v>0</v>
      </c>
      <c r="AF209" s="30"/>
      <c r="AG209" s="81"/>
      <c r="AH209" s="26">
        <f t="shared" si="117"/>
        <v>0</v>
      </c>
      <c r="AI209" s="21"/>
    </row>
    <row r="210" spans="1:35" ht="26" x14ac:dyDescent="0.35">
      <c r="A210" s="30"/>
      <c r="B210" s="30"/>
      <c r="C210" s="69"/>
      <c r="D210" s="29" t="s">
        <v>547</v>
      </c>
      <c r="E210" s="30" t="s">
        <v>548</v>
      </c>
      <c r="F210" s="31">
        <v>1412</v>
      </c>
      <c r="G210" s="31">
        <v>1500</v>
      </c>
      <c r="H210" s="24">
        <v>0.25</v>
      </c>
      <c r="I210" s="24">
        <v>0.25</v>
      </c>
      <c r="J210" s="24">
        <v>0.25</v>
      </c>
      <c r="K210" s="24">
        <v>0.25</v>
      </c>
      <c r="L210" s="30" t="s">
        <v>545</v>
      </c>
      <c r="M210" s="81" t="s">
        <v>546</v>
      </c>
      <c r="N210" s="18">
        <v>0</v>
      </c>
      <c r="O210" s="19">
        <f>+(N210*100%)/$G$210</f>
        <v>0</v>
      </c>
      <c r="P210" s="26">
        <f t="shared" si="118"/>
        <v>0</v>
      </c>
      <c r="Q210" s="30"/>
      <c r="R210" s="81"/>
      <c r="S210" s="18">
        <v>0</v>
      </c>
      <c r="T210" s="19">
        <f>+(S210*100%)/$G$210</f>
        <v>0</v>
      </c>
      <c r="U210" s="26">
        <f t="shared" si="119"/>
        <v>0</v>
      </c>
      <c r="V210" s="30"/>
      <c r="W210" s="81"/>
      <c r="X210" s="18">
        <v>0</v>
      </c>
      <c r="Y210" s="19">
        <f>+(X210*100%)/$G$210</f>
        <v>0</v>
      </c>
      <c r="Z210" s="26">
        <f t="shared" si="120"/>
        <v>0</v>
      </c>
      <c r="AA210" s="30"/>
      <c r="AB210" s="81"/>
      <c r="AC210" s="18">
        <v>0</v>
      </c>
      <c r="AD210" s="19">
        <f>+(AC210*100%)/$G$210</f>
        <v>0</v>
      </c>
      <c r="AE210" s="26">
        <f t="shared" si="121"/>
        <v>0</v>
      </c>
      <c r="AF210" s="30"/>
      <c r="AG210" s="81"/>
      <c r="AH210" s="26">
        <f t="shared" si="117"/>
        <v>0</v>
      </c>
      <c r="AI210" s="21"/>
    </row>
    <row r="211" spans="1:35" ht="26" x14ac:dyDescent="0.35">
      <c r="A211" s="30"/>
      <c r="B211" s="30"/>
      <c r="C211" s="69"/>
      <c r="D211" s="29" t="s">
        <v>549</v>
      </c>
      <c r="E211" s="30" t="s">
        <v>550</v>
      </c>
      <c r="F211" s="31">
        <v>1987</v>
      </c>
      <c r="G211" s="31">
        <v>2000</v>
      </c>
      <c r="H211" s="24">
        <v>0.25</v>
      </c>
      <c r="I211" s="24">
        <v>0.25</v>
      </c>
      <c r="J211" s="24">
        <v>0.25</v>
      </c>
      <c r="K211" s="24">
        <v>0.25</v>
      </c>
      <c r="L211" s="30" t="s">
        <v>545</v>
      </c>
      <c r="M211" s="81" t="s">
        <v>546</v>
      </c>
      <c r="N211" s="18">
        <v>0</v>
      </c>
      <c r="O211" s="19">
        <f>+(N211*100%)/$G$211</f>
        <v>0</v>
      </c>
      <c r="P211" s="26">
        <f t="shared" si="118"/>
        <v>0</v>
      </c>
      <c r="Q211" s="30"/>
      <c r="R211" s="81"/>
      <c r="S211" s="18">
        <v>0</v>
      </c>
      <c r="T211" s="19">
        <f>+(S211*100%)/$G$211</f>
        <v>0</v>
      </c>
      <c r="U211" s="26">
        <f t="shared" si="119"/>
        <v>0</v>
      </c>
      <c r="V211" s="30"/>
      <c r="W211" s="81"/>
      <c r="X211" s="18">
        <v>0</v>
      </c>
      <c r="Y211" s="19">
        <f>+(X211*100%)/$G$211</f>
        <v>0</v>
      </c>
      <c r="Z211" s="26">
        <f t="shared" si="120"/>
        <v>0</v>
      </c>
      <c r="AA211" s="30"/>
      <c r="AB211" s="81"/>
      <c r="AC211" s="18">
        <v>0</v>
      </c>
      <c r="AD211" s="19">
        <f>+(AC211*100%)/$G$211</f>
        <v>0</v>
      </c>
      <c r="AE211" s="26">
        <f t="shared" si="121"/>
        <v>0</v>
      </c>
      <c r="AF211" s="30"/>
      <c r="AG211" s="81"/>
      <c r="AH211" s="26">
        <f t="shared" si="117"/>
        <v>0</v>
      </c>
      <c r="AI211" s="21"/>
    </row>
    <row r="212" spans="1:35" ht="26" x14ac:dyDescent="0.35">
      <c r="A212" s="30"/>
      <c r="B212" s="30"/>
      <c r="C212" s="69"/>
      <c r="D212" s="29" t="s">
        <v>551</v>
      </c>
      <c r="E212" s="30" t="s">
        <v>552</v>
      </c>
      <c r="F212" s="31">
        <v>10964</v>
      </c>
      <c r="G212" s="31">
        <v>12000</v>
      </c>
      <c r="H212" s="24">
        <v>0.25</v>
      </c>
      <c r="I212" s="24">
        <v>0.25</v>
      </c>
      <c r="J212" s="24">
        <v>0.25</v>
      </c>
      <c r="K212" s="24">
        <v>0.25</v>
      </c>
      <c r="L212" s="30" t="s">
        <v>545</v>
      </c>
      <c r="M212" s="81" t="s">
        <v>546</v>
      </c>
      <c r="N212" s="18">
        <v>0</v>
      </c>
      <c r="O212" s="19">
        <f>+(N212*100%)/$G$212</f>
        <v>0</v>
      </c>
      <c r="P212" s="26">
        <f t="shared" si="118"/>
        <v>0</v>
      </c>
      <c r="Q212" s="30"/>
      <c r="R212" s="81"/>
      <c r="S212" s="18">
        <v>0</v>
      </c>
      <c r="T212" s="19">
        <f>+(S212*100%)/$G$212</f>
        <v>0</v>
      </c>
      <c r="U212" s="26">
        <f t="shared" si="119"/>
        <v>0</v>
      </c>
      <c r="V212" s="30"/>
      <c r="W212" s="81"/>
      <c r="X212" s="18">
        <v>0</v>
      </c>
      <c r="Y212" s="19">
        <f>+(X212*100%)/$G$212</f>
        <v>0</v>
      </c>
      <c r="Z212" s="26">
        <f t="shared" si="120"/>
        <v>0</v>
      </c>
      <c r="AA212" s="30"/>
      <c r="AB212" s="81"/>
      <c r="AC212" s="18">
        <v>0</v>
      </c>
      <c r="AD212" s="19">
        <f>+(AC212*100%)/$G$212</f>
        <v>0</v>
      </c>
      <c r="AE212" s="26">
        <f t="shared" si="121"/>
        <v>0</v>
      </c>
      <c r="AF212" s="30"/>
      <c r="AG212" s="81"/>
      <c r="AH212" s="26">
        <f t="shared" si="117"/>
        <v>0</v>
      </c>
      <c r="AI212" s="21"/>
    </row>
    <row r="213" spans="1:35" ht="26" x14ac:dyDescent="0.35">
      <c r="A213" s="60"/>
      <c r="B213" s="60"/>
      <c r="C213" s="69"/>
      <c r="D213" s="29" t="s">
        <v>553</v>
      </c>
      <c r="E213" s="30" t="s">
        <v>554</v>
      </c>
      <c r="F213" s="31">
        <v>0</v>
      </c>
      <c r="G213" s="31">
        <v>3600</v>
      </c>
      <c r="H213" s="24">
        <v>0.25</v>
      </c>
      <c r="I213" s="24">
        <v>0.25</v>
      </c>
      <c r="J213" s="24">
        <v>0.25</v>
      </c>
      <c r="K213" s="24">
        <v>0.25</v>
      </c>
      <c r="L213" s="30" t="s">
        <v>555</v>
      </c>
      <c r="M213" s="81" t="s">
        <v>546</v>
      </c>
      <c r="N213" s="18">
        <v>0</v>
      </c>
      <c r="O213" s="19">
        <f>+(N213*100%)/$G$213</f>
        <v>0</v>
      </c>
      <c r="P213" s="26">
        <f t="shared" ref="P213:P220" si="122">+O213</f>
        <v>0</v>
      </c>
      <c r="Q213" s="30"/>
      <c r="R213" s="81"/>
      <c r="S213" s="18">
        <v>0</v>
      </c>
      <c r="T213" s="19">
        <f>+(S213*100%)/$G$213</f>
        <v>0</v>
      </c>
      <c r="U213" s="26">
        <f t="shared" si="119"/>
        <v>0</v>
      </c>
      <c r="V213" s="30"/>
      <c r="W213" s="81"/>
      <c r="X213" s="18">
        <v>0</v>
      </c>
      <c r="Y213" s="19">
        <f>+(X213*100%)/$G$213</f>
        <v>0</v>
      </c>
      <c r="Z213" s="26">
        <f t="shared" si="120"/>
        <v>0</v>
      </c>
      <c r="AA213" s="30"/>
      <c r="AB213" s="81"/>
      <c r="AC213" s="18">
        <v>0</v>
      </c>
      <c r="AD213" s="19">
        <f>+(AC213*100%)/$G$213</f>
        <v>0</v>
      </c>
      <c r="AE213" s="26">
        <f t="shared" si="121"/>
        <v>0</v>
      </c>
      <c r="AF213" s="30"/>
      <c r="AG213" s="81"/>
      <c r="AH213" s="26">
        <f t="shared" si="117"/>
        <v>0</v>
      </c>
      <c r="AI213" s="21"/>
    </row>
    <row r="214" spans="1:35" ht="39" x14ac:dyDescent="0.35">
      <c r="A214" s="30"/>
      <c r="B214" s="30"/>
      <c r="C214" s="21"/>
      <c r="D214" s="29" t="s">
        <v>556</v>
      </c>
      <c r="E214" s="30" t="s">
        <v>557</v>
      </c>
      <c r="F214" s="31">
        <v>0</v>
      </c>
      <c r="G214" s="31">
        <v>100000</v>
      </c>
      <c r="H214" s="24">
        <v>0.25</v>
      </c>
      <c r="I214" s="24">
        <v>0.25</v>
      </c>
      <c r="J214" s="24">
        <v>0.25</v>
      </c>
      <c r="K214" s="24">
        <v>0.25</v>
      </c>
      <c r="L214" s="30" t="s">
        <v>558</v>
      </c>
      <c r="M214" s="30" t="s">
        <v>159</v>
      </c>
      <c r="N214" s="18">
        <v>0</v>
      </c>
      <c r="O214" s="19">
        <f>+(N214*100%)/$G$214</f>
        <v>0</v>
      </c>
      <c r="P214" s="26">
        <f t="shared" si="122"/>
        <v>0</v>
      </c>
      <c r="Q214" s="30"/>
      <c r="R214" s="30"/>
      <c r="S214" s="18">
        <v>0</v>
      </c>
      <c r="T214" s="19">
        <f>+(S214*100%)/$G$214</f>
        <v>0</v>
      </c>
      <c r="U214" s="26">
        <f t="shared" si="119"/>
        <v>0</v>
      </c>
      <c r="V214" s="30"/>
      <c r="W214" s="30"/>
      <c r="X214" s="18">
        <v>0</v>
      </c>
      <c r="Y214" s="19">
        <f>+(X214*100%)/$G$214</f>
        <v>0</v>
      </c>
      <c r="Z214" s="26">
        <f t="shared" si="120"/>
        <v>0</v>
      </c>
      <c r="AA214" s="30"/>
      <c r="AB214" s="30"/>
      <c r="AC214" s="18">
        <v>0</v>
      </c>
      <c r="AD214" s="19">
        <f>+(AC214*100%)/$G$214</f>
        <v>0</v>
      </c>
      <c r="AE214" s="26">
        <f t="shared" si="121"/>
        <v>0</v>
      </c>
      <c r="AF214" s="30"/>
      <c r="AG214" s="30"/>
      <c r="AH214" s="26">
        <f t="shared" si="117"/>
        <v>0</v>
      </c>
      <c r="AI214" s="21"/>
    </row>
    <row r="215" spans="1:35" ht="65" x14ac:dyDescent="0.35">
      <c r="A215" s="30"/>
      <c r="B215" s="30"/>
      <c r="C215" s="65"/>
      <c r="D215" s="65" t="s">
        <v>559</v>
      </c>
      <c r="E215" s="30" t="s">
        <v>560</v>
      </c>
      <c r="F215" s="79">
        <v>4398</v>
      </c>
      <c r="G215" s="79">
        <v>4500</v>
      </c>
      <c r="H215" s="32">
        <v>0.25</v>
      </c>
      <c r="I215" s="32">
        <v>0.25</v>
      </c>
      <c r="J215" s="32">
        <v>0.25</v>
      </c>
      <c r="K215" s="32">
        <v>0.25</v>
      </c>
      <c r="L215" s="30" t="s">
        <v>561</v>
      </c>
      <c r="M215" s="30" t="s">
        <v>562</v>
      </c>
      <c r="N215" s="18">
        <v>0</v>
      </c>
      <c r="O215" s="19">
        <f>+(N215*100%)/$G$215</f>
        <v>0</v>
      </c>
      <c r="P215" s="26">
        <f t="shared" si="122"/>
        <v>0</v>
      </c>
      <c r="Q215" s="30"/>
      <c r="R215" s="30"/>
      <c r="S215" s="18">
        <v>0</v>
      </c>
      <c r="T215" s="19">
        <f>+(S215*100%)/$G$215</f>
        <v>0</v>
      </c>
      <c r="U215" s="26">
        <f t="shared" si="119"/>
        <v>0</v>
      </c>
      <c r="V215" s="30"/>
      <c r="W215" s="30"/>
      <c r="X215" s="18">
        <v>0</v>
      </c>
      <c r="Y215" s="19">
        <f>+(X215*100%)/$G$215</f>
        <v>0</v>
      </c>
      <c r="Z215" s="26">
        <f t="shared" si="120"/>
        <v>0</v>
      </c>
      <c r="AA215" s="30"/>
      <c r="AB215" s="30"/>
      <c r="AC215" s="18">
        <v>0</v>
      </c>
      <c r="AD215" s="19">
        <f>+(AC215*100%)/$G$215</f>
        <v>0</v>
      </c>
      <c r="AE215" s="26">
        <f t="shared" si="121"/>
        <v>0</v>
      </c>
      <c r="AF215" s="30"/>
      <c r="AG215" s="30"/>
      <c r="AH215" s="26">
        <f t="shared" si="117"/>
        <v>0</v>
      </c>
      <c r="AI215" s="21"/>
    </row>
    <row r="216" spans="1:35" ht="26" x14ac:dyDescent="0.35">
      <c r="A216" s="30"/>
      <c r="B216" s="30"/>
      <c r="C216" s="65"/>
      <c r="D216" s="65" t="s">
        <v>563</v>
      </c>
      <c r="E216" s="30" t="s">
        <v>564</v>
      </c>
      <c r="F216" s="79">
        <v>33013</v>
      </c>
      <c r="G216" s="79">
        <v>34000</v>
      </c>
      <c r="H216" s="32">
        <v>0.25</v>
      </c>
      <c r="I216" s="32">
        <v>0.25</v>
      </c>
      <c r="J216" s="32">
        <v>0.25</v>
      </c>
      <c r="K216" s="32">
        <v>0.25</v>
      </c>
      <c r="L216" s="30" t="s">
        <v>565</v>
      </c>
      <c r="M216" s="30" t="s">
        <v>562</v>
      </c>
      <c r="N216" s="18">
        <v>0</v>
      </c>
      <c r="O216" s="19">
        <f>+(N216*100%)/$G$216</f>
        <v>0</v>
      </c>
      <c r="P216" s="26">
        <f t="shared" si="122"/>
        <v>0</v>
      </c>
      <c r="Q216" s="30"/>
      <c r="R216" s="30"/>
      <c r="S216" s="18">
        <v>0</v>
      </c>
      <c r="T216" s="19">
        <f>+(S216*100%)/$G$216</f>
        <v>0</v>
      </c>
      <c r="U216" s="26">
        <f t="shared" si="119"/>
        <v>0</v>
      </c>
      <c r="V216" s="30"/>
      <c r="W216" s="30"/>
      <c r="X216" s="18">
        <v>0</v>
      </c>
      <c r="Y216" s="19">
        <f>+(X216*100%)/$G$216</f>
        <v>0</v>
      </c>
      <c r="Z216" s="26">
        <f t="shared" si="120"/>
        <v>0</v>
      </c>
      <c r="AA216" s="30"/>
      <c r="AB216" s="30"/>
      <c r="AC216" s="18">
        <v>0</v>
      </c>
      <c r="AD216" s="19">
        <f>+(AC216*100%)/$G$216</f>
        <v>0</v>
      </c>
      <c r="AE216" s="26">
        <f t="shared" si="121"/>
        <v>0</v>
      </c>
      <c r="AF216" s="30"/>
      <c r="AG216" s="30"/>
      <c r="AH216" s="26">
        <f t="shared" si="117"/>
        <v>0</v>
      </c>
      <c r="AI216" s="21"/>
    </row>
    <row r="217" spans="1:35" ht="26" x14ac:dyDescent="0.35">
      <c r="A217" s="30"/>
      <c r="B217" s="30"/>
      <c r="C217" s="65"/>
      <c r="D217" s="65" t="s">
        <v>566</v>
      </c>
      <c r="E217" s="30" t="s">
        <v>567</v>
      </c>
      <c r="F217" s="79">
        <v>0</v>
      </c>
      <c r="G217" s="79">
        <v>480</v>
      </c>
      <c r="H217" s="32">
        <v>0.25</v>
      </c>
      <c r="I217" s="32">
        <v>0.25</v>
      </c>
      <c r="J217" s="32">
        <v>0.25</v>
      </c>
      <c r="K217" s="32">
        <v>0.25</v>
      </c>
      <c r="L217" s="30" t="s">
        <v>565</v>
      </c>
      <c r="M217" s="30" t="s">
        <v>562</v>
      </c>
      <c r="N217" s="18">
        <v>0</v>
      </c>
      <c r="O217" s="19">
        <f>+(N217*100%)/$G$217</f>
        <v>0</v>
      </c>
      <c r="P217" s="26">
        <f t="shared" si="122"/>
        <v>0</v>
      </c>
      <c r="Q217" s="30"/>
      <c r="R217" s="30"/>
      <c r="S217" s="18">
        <v>0</v>
      </c>
      <c r="T217" s="19">
        <f>+(S217*100%)/$G$217</f>
        <v>0</v>
      </c>
      <c r="U217" s="26">
        <f t="shared" si="119"/>
        <v>0</v>
      </c>
      <c r="V217" s="30"/>
      <c r="W217" s="30"/>
      <c r="X217" s="18">
        <v>0</v>
      </c>
      <c r="Y217" s="19">
        <f>+(X217*100%)/$G$217</f>
        <v>0</v>
      </c>
      <c r="Z217" s="26">
        <f t="shared" si="120"/>
        <v>0</v>
      </c>
      <c r="AA217" s="30"/>
      <c r="AB217" s="30"/>
      <c r="AC217" s="18">
        <v>0</v>
      </c>
      <c r="AD217" s="19">
        <f>+(AC217*100%)/$G$217</f>
        <v>0</v>
      </c>
      <c r="AE217" s="26">
        <f t="shared" si="121"/>
        <v>0</v>
      </c>
      <c r="AF217" s="30"/>
      <c r="AG217" s="30"/>
      <c r="AH217" s="26">
        <f t="shared" si="117"/>
        <v>0</v>
      </c>
      <c r="AI217" s="21"/>
    </row>
    <row r="218" spans="1:35" ht="65" x14ac:dyDescent="0.35">
      <c r="A218" s="64"/>
      <c r="B218" s="64"/>
      <c r="C218" s="69"/>
      <c r="D218" s="29" t="s">
        <v>568</v>
      </c>
      <c r="E218" s="30" t="s">
        <v>569</v>
      </c>
      <c r="F218" s="31">
        <f>13624+77+2438+377+252</f>
        <v>16768</v>
      </c>
      <c r="G218" s="31">
        <v>17000</v>
      </c>
      <c r="H218" s="32">
        <v>0.25</v>
      </c>
      <c r="I218" s="32">
        <v>0.25</v>
      </c>
      <c r="J218" s="32">
        <v>0.25</v>
      </c>
      <c r="K218" s="32">
        <v>0.25</v>
      </c>
      <c r="L218" s="33" t="s">
        <v>570</v>
      </c>
      <c r="M218" s="74" t="s">
        <v>189</v>
      </c>
      <c r="N218" s="18">
        <v>0</v>
      </c>
      <c r="O218" s="19">
        <f>+(N218*100%)/$G$218</f>
        <v>0</v>
      </c>
      <c r="P218" s="26">
        <f t="shared" si="122"/>
        <v>0</v>
      </c>
      <c r="Q218" s="33"/>
      <c r="R218" s="74"/>
      <c r="S218" s="18">
        <v>0</v>
      </c>
      <c r="T218" s="19">
        <f>+(S218*100%)/$G$218</f>
        <v>0</v>
      </c>
      <c r="U218" s="26">
        <f t="shared" si="119"/>
        <v>0</v>
      </c>
      <c r="V218" s="33"/>
      <c r="W218" s="74"/>
      <c r="X218" s="18">
        <v>0</v>
      </c>
      <c r="Y218" s="19">
        <f>+(X218*100%)/$G$218</f>
        <v>0</v>
      </c>
      <c r="Z218" s="26">
        <f t="shared" si="120"/>
        <v>0</v>
      </c>
      <c r="AA218" s="33"/>
      <c r="AB218" s="74"/>
      <c r="AC218" s="18">
        <v>0</v>
      </c>
      <c r="AD218" s="19">
        <f>+(AC218*100%)/$G$218</f>
        <v>0</v>
      </c>
      <c r="AE218" s="26">
        <f t="shared" si="121"/>
        <v>0</v>
      </c>
      <c r="AF218" s="33"/>
      <c r="AG218" s="74"/>
      <c r="AH218" s="26">
        <f t="shared" si="117"/>
        <v>0</v>
      </c>
      <c r="AI218" s="21"/>
    </row>
    <row r="219" spans="1:35" ht="52" x14ac:dyDescent="0.35">
      <c r="A219" s="64"/>
      <c r="B219" s="64"/>
      <c r="C219" s="69"/>
      <c r="D219" s="65" t="s">
        <v>388</v>
      </c>
      <c r="E219" s="20" t="s">
        <v>571</v>
      </c>
      <c r="F219" s="31">
        <v>3648</v>
      </c>
      <c r="G219" s="22">
        <v>3914</v>
      </c>
      <c r="H219" s="32">
        <v>0.25</v>
      </c>
      <c r="I219" s="32">
        <v>0.25</v>
      </c>
      <c r="J219" s="32">
        <v>0.25</v>
      </c>
      <c r="K219" s="32">
        <v>0.25</v>
      </c>
      <c r="L219" s="32" t="s">
        <v>572</v>
      </c>
      <c r="M219" s="30" t="s">
        <v>208</v>
      </c>
      <c r="N219" s="18">
        <v>0</v>
      </c>
      <c r="O219" s="19">
        <f>+(N219*100%)/$G$219</f>
        <v>0</v>
      </c>
      <c r="P219" s="26">
        <f t="shared" si="122"/>
        <v>0</v>
      </c>
      <c r="Q219" s="32"/>
      <c r="R219" s="30"/>
      <c r="S219" s="18">
        <v>0</v>
      </c>
      <c r="T219" s="19">
        <f>+(S219*100%)/$G$219</f>
        <v>0</v>
      </c>
      <c r="U219" s="26">
        <f t="shared" si="119"/>
        <v>0</v>
      </c>
      <c r="V219" s="32"/>
      <c r="W219" s="30"/>
      <c r="X219" s="18">
        <v>0</v>
      </c>
      <c r="Y219" s="19">
        <f>+(X219*100%)/$G$219</f>
        <v>0</v>
      </c>
      <c r="Z219" s="26">
        <f t="shared" si="120"/>
        <v>0</v>
      </c>
      <c r="AA219" s="32"/>
      <c r="AB219" s="30"/>
      <c r="AC219" s="18">
        <v>0</v>
      </c>
      <c r="AD219" s="19">
        <f>+(AC219*100%)/$G$219</f>
        <v>0</v>
      </c>
      <c r="AE219" s="26">
        <f t="shared" si="121"/>
        <v>0</v>
      </c>
      <c r="AF219" s="32"/>
      <c r="AG219" s="30"/>
      <c r="AH219" s="26">
        <f t="shared" si="117"/>
        <v>0</v>
      </c>
      <c r="AI219" s="21"/>
    </row>
    <row r="220" spans="1:35" ht="26" x14ac:dyDescent="0.35">
      <c r="A220" s="30"/>
      <c r="B220" s="30"/>
      <c r="C220" s="29"/>
      <c r="D220" s="29" t="s">
        <v>573</v>
      </c>
      <c r="E220" s="30" t="s">
        <v>574</v>
      </c>
      <c r="F220" s="31">
        <v>0</v>
      </c>
      <c r="G220" s="31">
        <v>1000</v>
      </c>
      <c r="H220" s="24">
        <v>0.25</v>
      </c>
      <c r="I220" s="24">
        <v>0.25</v>
      </c>
      <c r="J220" s="24">
        <v>0.25</v>
      </c>
      <c r="K220" s="24">
        <v>0.25</v>
      </c>
      <c r="L220" s="30" t="s">
        <v>575</v>
      </c>
      <c r="M220" s="31" t="s">
        <v>261</v>
      </c>
      <c r="N220" s="18">
        <v>0</v>
      </c>
      <c r="O220" s="19">
        <f>+(N220*100%)/$G$220</f>
        <v>0</v>
      </c>
      <c r="P220" s="26">
        <f t="shared" si="122"/>
        <v>0</v>
      </c>
      <c r="Q220" s="30"/>
      <c r="R220" s="31"/>
      <c r="S220" s="18">
        <v>0</v>
      </c>
      <c r="T220" s="19">
        <f>+(S220*100%)/$G$220</f>
        <v>0</v>
      </c>
      <c r="U220" s="26">
        <f t="shared" si="119"/>
        <v>0</v>
      </c>
      <c r="V220" s="30"/>
      <c r="W220" s="31"/>
      <c r="X220" s="18">
        <v>0</v>
      </c>
      <c r="Y220" s="19">
        <f>+(X220*100%)/$G$220</f>
        <v>0</v>
      </c>
      <c r="Z220" s="26">
        <f t="shared" si="120"/>
        <v>0</v>
      </c>
      <c r="AA220" s="30"/>
      <c r="AB220" s="31"/>
      <c r="AC220" s="18">
        <v>0</v>
      </c>
      <c r="AD220" s="19">
        <f>+(AC220*100%)/$G$220</f>
        <v>0</v>
      </c>
      <c r="AE220" s="26">
        <f t="shared" si="121"/>
        <v>0</v>
      </c>
      <c r="AF220" s="30"/>
      <c r="AG220" s="31"/>
      <c r="AH220" s="26">
        <f t="shared" si="117"/>
        <v>0</v>
      </c>
      <c r="AI220" s="21"/>
    </row>
    <row r="221" spans="1:35" ht="39" x14ac:dyDescent="0.35">
      <c r="A221" s="12"/>
      <c r="B221" s="12"/>
      <c r="C221" s="13" t="s">
        <v>576</v>
      </c>
      <c r="D221" s="13"/>
      <c r="E221" s="14" t="s">
        <v>577</v>
      </c>
      <c r="F221" s="16">
        <f>SUM(F222:F254)</f>
        <v>1306</v>
      </c>
      <c r="G221" s="16">
        <f>SUM(G222:G254)</f>
        <v>1777</v>
      </c>
      <c r="H221" s="38">
        <v>0.25</v>
      </c>
      <c r="I221" s="38">
        <v>0.25</v>
      </c>
      <c r="J221" s="38">
        <v>0.25</v>
      </c>
      <c r="K221" s="38">
        <v>0.25</v>
      </c>
      <c r="L221" s="14" t="s">
        <v>578</v>
      </c>
      <c r="M221" s="14" t="s">
        <v>579</v>
      </c>
      <c r="N221" s="85">
        <f>SUM(N222:N226)</f>
        <v>0</v>
      </c>
      <c r="O221" s="86">
        <f>SUM(O222:O226)/33</f>
        <v>0</v>
      </c>
      <c r="P221" s="86">
        <f>SUM(P222:P226)/33</f>
        <v>0</v>
      </c>
      <c r="Q221" s="14"/>
      <c r="R221" s="14"/>
      <c r="S221" s="85">
        <f>SUM(S222:S226)</f>
        <v>0</v>
      </c>
      <c r="T221" s="86">
        <f>SUM(T222:T226)/33</f>
        <v>0</v>
      </c>
      <c r="U221" s="86">
        <f>SUM(U222:U226)/33</f>
        <v>0</v>
      </c>
      <c r="V221" s="14"/>
      <c r="W221" s="14"/>
      <c r="X221" s="85">
        <f>SUM(X222:X226)</f>
        <v>0</v>
      </c>
      <c r="Y221" s="86">
        <f>SUM(Y222:Y226)/33</f>
        <v>0</v>
      </c>
      <c r="Z221" s="86">
        <f>SUM(Z222:Z226)/33</f>
        <v>0</v>
      </c>
      <c r="AA221" s="14"/>
      <c r="AB221" s="14"/>
      <c r="AC221" s="85">
        <f>SUM(AC222:AC226)</f>
        <v>0</v>
      </c>
      <c r="AD221" s="86">
        <f>SUM(AD222:AD226)/33</f>
        <v>0</v>
      </c>
      <c r="AE221" s="86">
        <f>SUM(AE222:AE226)/33</f>
        <v>0</v>
      </c>
      <c r="AF221" s="14"/>
      <c r="AG221" s="14"/>
      <c r="AH221" s="86">
        <f t="shared" si="117"/>
        <v>0</v>
      </c>
      <c r="AI221" s="21"/>
    </row>
    <row r="222" spans="1:35" ht="26" x14ac:dyDescent="0.35">
      <c r="A222" s="60"/>
      <c r="B222" s="60"/>
      <c r="C222" s="21"/>
      <c r="D222" s="29" t="s">
        <v>580</v>
      </c>
      <c r="E222" s="30" t="s">
        <v>581</v>
      </c>
      <c r="F222" s="31">
        <v>39</v>
      </c>
      <c r="G222" s="31">
        <f>+F222</f>
        <v>39</v>
      </c>
      <c r="H222" s="24">
        <v>0.25</v>
      </c>
      <c r="I222" s="24">
        <v>0.25</v>
      </c>
      <c r="J222" s="24">
        <v>0.25</v>
      </c>
      <c r="K222" s="24">
        <v>0.25</v>
      </c>
      <c r="L222" s="30" t="s">
        <v>582</v>
      </c>
      <c r="M222" s="30" t="s">
        <v>456</v>
      </c>
      <c r="N222" s="18">
        <v>0</v>
      </c>
      <c r="O222" s="19">
        <f>+(N222*100%)/$G$222</f>
        <v>0</v>
      </c>
      <c r="P222" s="26">
        <f t="shared" ref="P222:P223" si="123">+O222</f>
        <v>0</v>
      </c>
      <c r="Q222" s="30"/>
      <c r="R222" s="30"/>
      <c r="S222" s="18">
        <v>0</v>
      </c>
      <c r="T222" s="19">
        <f>+(S222*100%)/$G$222</f>
        <v>0</v>
      </c>
      <c r="U222" s="26">
        <f t="shared" ref="U222:U254" si="124">+T222</f>
        <v>0</v>
      </c>
      <c r="V222" s="30"/>
      <c r="W222" s="30"/>
      <c r="X222" s="18">
        <v>0</v>
      </c>
      <c r="Y222" s="19">
        <f>+(X222*100%)/$G$222</f>
        <v>0</v>
      </c>
      <c r="Z222" s="26">
        <f t="shared" ref="Z222:Z254" si="125">+Y222</f>
        <v>0</v>
      </c>
      <c r="AA222" s="30"/>
      <c r="AB222" s="30"/>
      <c r="AC222" s="18">
        <v>0</v>
      </c>
      <c r="AD222" s="19">
        <f>+(AC222*100%)/$G$222</f>
        <v>0</v>
      </c>
      <c r="AE222" s="26">
        <f t="shared" ref="AE222:AE254" si="126">+AD222</f>
        <v>0</v>
      </c>
      <c r="AF222" s="30"/>
      <c r="AG222" s="30"/>
      <c r="AH222" s="26">
        <f t="shared" si="117"/>
        <v>0</v>
      </c>
      <c r="AI222" s="21"/>
    </row>
    <row r="223" spans="1:35" ht="26" x14ac:dyDescent="0.35">
      <c r="A223" s="60"/>
      <c r="B223" s="60"/>
      <c r="C223" s="21"/>
      <c r="D223" s="29" t="s">
        <v>580</v>
      </c>
      <c r="E223" s="30" t="s">
        <v>581</v>
      </c>
      <c r="F223" s="31">
        <v>2</v>
      </c>
      <c r="G223" s="31">
        <f>+F223</f>
        <v>2</v>
      </c>
      <c r="H223" s="24">
        <v>0.25</v>
      </c>
      <c r="I223" s="24">
        <v>0.25</v>
      </c>
      <c r="J223" s="24">
        <v>0.25</v>
      </c>
      <c r="K223" s="24">
        <v>0.25</v>
      </c>
      <c r="L223" s="30" t="s">
        <v>582</v>
      </c>
      <c r="M223" s="30" t="s">
        <v>583</v>
      </c>
      <c r="N223" s="18">
        <v>0</v>
      </c>
      <c r="O223" s="19">
        <f>+(N223*100%)/$G$223</f>
        <v>0</v>
      </c>
      <c r="P223" s="26">
        <f t="shared" si="123"/>
        <v>0</v>
      </c>
      <c r="Q223" s="30"/>
      <c r="R223" s="30"/>
      <c r="S223" s="18">
        <v>0</v>
      </c>
      <c r="T223" s="19">
        <f>+(S223*100%)/$G$223</f>
        <v>0</v>
      </c>
      <c r="U223" s="26">
        <f t="shared" si="124"/>
        <v>0</v>
      </c>
      <c r="V223" s="30"/>
      <c r="W223" s="30"/>
      <c r="X223" s="18">
        <v>0</v>
      </c>
      <c r="Y223" s="19">
        <f>+(X223*100%)/$G$223</f>
        <v>0</v>
      </c>
      <c r="Z223" s="26">
        <f t="shared" si="125"/>
        <v>0</v>
      </c>
      <c r="AA223" s="30"/>
      <c r="AB223" s="30"/>
      <c r="AC223" s="18">
        <v>0</v>
      </c>
      <c r="AD223" s="19">
        <f>+(AC223*100%)/$G$223</f>
        <v>0</v>
      </c>
      <c r="AE223" s="26">
        <f t="shared" si="126"/>
        <v>0</v>
      </c>
      <c r="AF223" s="30"/>
      <c r="AG223" s="30"/>
      <c r="AH223" s="26">
        <f t="shared" si="117"/>
        <v>0</v>
      </c>
      <c r="AI223" s="21"/>
    </row>
    <row r="224" spans="1:35" ht="26" x14ac:dyDescent="0.35">
      <c r="A224" s="60"/>
      <c r="B224" s="60"/>
      <c r="C224" s="21"/>
      <c r="D224" s="29" t="s">
        <v>580</v>
      </c>
      <c r="E224" s="30" t="s">
        <v>581</v>
      </c>
      <c r="F224" s="31">
        <v>249</v>
      </c>
      <c r="G224" s="31">
        <v>720</v>
      </c>
      <c r="H224" s="24">
        <v>0.25</v>
      </c>
      <c r="I224" s="24">
        <v>0.25</v>
      </c>
      <c r="J224" s="24">
        <v>0.25</v>
      </c>
      <c r="K224" s="24">
        <v>0.25</v>
      </c>
      <c r="L224" s="30" t="s">
        <v>582</v>
      </c>
      <c r="M224" s="30" t="s">
        <v>460</v>
      </c>
      <c r="N224" s="18">
        <v>0</v>
      </c>
      <c r="O224" s="19">
        <f>+(N224*100%)/$G$224</f>
        <v>0</v>
      </c>
      <c r="P224" s="26">
        <f t="shared" ref="P224:P254" si="127">+O224</f>
        <v>0</v>
      </c>
      <c r="Q224" s="30"/>
      <c r="R224" s="30"/>
      <c r="S224" s="18">
        <v>0</v>
      </c>
      <c r="T224" s="19">
        <f>+(S224*100%)/$G$224</f>
        <v>0</v>
      </c>
      <c r="U224" s="26">
        <f t="shared" si="124"/>
        <v>0</v>
      </c>
      <c r="V224" s="30"/>
      <c r="W224" s="30"/>
      <c r="X224" s="18">
        <v>0</v>
      </c>
      <c r="Y224" s="19">
        <f>+(X224*100%)/$G$224</f>
        <v>0</v>
      </c>
      <c r="Z224" s="26">
        <f t="shared" si="125"/>
        <v>0</v>
      </c>
      <c r="AA224" s="30"/>
      <c r="AB224" s="30"/>
      <c r="AC224" s="18">
        <v>0</v>
      </c>
      <c r="AD224" s="19">
        <f>+(AC224*100%)/$G$224</f>
        <v>0</v>
      </c>
      <c r="AE224" s="26">
        <f t="shared" si="126"/>
        <v>0</v>
      </c>
      <c r="AF224" s="30"/>
      <c r="AG224" s="30"/>
      <c r="AH224" s="26">
        <f t="shared" si="117"/>
        <v>0</v>
      </c>
      <c r="AI224" s="21"/>
    </row>
    <row r="225" spans="1:35" ht="26" x14ac:dyDescent="0.35">
      <c r="A225" s="60"/>
      <c r="B225" s="60"/>
      <c r="C225" s="21"/>
      <c r="D225" s="29" t="s">
        <v>584</v>
      </c>
      <c r="E225" s="30" t="s">
        <v>585</v>
      </c>
      <c r="F225" s="31">
        <v>7</v>
      </c>
      <c r="G225" s="31">
        <f>+F225</f>
        <v>7</v>
      </c>
      <c r="H225" s="24">
        <v>0.25</v>
      </c>
      <c r="I225" s="24">
        <v>0.25</v>
      </c>
      <c r="J225" s="24">
        <v>0.25</v>
      </c>
      <c r="K225" s="24">
        <v>0.25</v>
      </c>
      <c r="L225" s="30" t="s">
        <v>582</v>
      </c>
      <c r="M225" s="30" t="s">
        <v>586</v>
      </c>
      <c r="N225" s="18">
        <v>0</v>
      </c>
      <c r="O225" s="19">
        <f>+(N225*100%)/$G$225</f>
        <v>0</v>
      </c>
      <c r="P225" s="26">
        <f t="shared" si="127"/>
        <v>0</v>
      </c>
      <c r="Q225" s="30"/>
      <c r="R225" s="30"/>
      <c r="S225" s="18">
        <v>0</v>
      </c>
      <c r="T225" s="19">
        <f>+(S225*100%)/$G$225</f>
        <v>0</v>
      </c>
      <c r="U225" s="26">
        <f t="shared" si="124"/>
        <v>0</v>
      </c>
      <c r="V225" s="30"/>
      <c r="W225" s="30"/>
      <c r="X225" s="18">
        <v>0</v>
      </c>
      <c r="Y225" s="19">
        <f>+(X225*100%)/$G$225</f>
        <v>0</v>
      </c>
      <c r="Z225" s="26">
        <f t="shared" si="125"/>
        <v>0</v>
      </c>
      <c r="AA225" s="30"/>
      <c r="AB225" s="30"/>
      <c r="AC225" s="18">
        <v>0</v>
      </c>
      <c r="AD225" s="19">
        <f>+(AC225*100%)/$G$225</f>
        <v>0</v>
      </c>
      <c r="AE225" s="26">
        <f t="shared" si="126"/>
        <v>0</v>
      </c>
      <c r="AF225" s="30"/>
      <c r="AG225" s="30"/>
      <c r="AH225" s="26">
        <f t="shared" si="117"/>
        <v>0</v>
      </c>
      <c r="AI225" s="21"/>
    </row>
    <row r="226" spans="1:35" ht="26" x14ac:dyDescent="0.35">
      <c r="A226" s="60"/>
      <c r="B226" s="60"/>
      <c r="C226" s="21"/>
      <c r="D226" s="29" t="s">
        <v>580</v>
      </c>
      <c r="E226" s="30" t="s">
        <v>581</v>
      </c>
      <c r="F226" s="31">
        <v>4</v>
      </c>
      <c r="G226" s="31">
        <f t="shared" ref="G226:G254" si="128">+F226</f>
        <v>4</v>
      </c>
      <c r="H226" s="24">
        <v>0.25</v>
      </c>
      <c r="I226" s="24">
        <v>0.25</v>
      </c>
      <c r="J226" s="24">
        <v>0.25</v>
      </c>
      <c r="K226" s="24">
        <v>0.25</v>
      </c>
      <c r="L226" s="30" t="s">
        <v>582</v>
      </c>
      <c r="M226" s="30" t="s">
        <v>587</v>
      </c>
      <c r="N226" s="18">
        <v>0</v>
      </c>
      <c r="O226" s="19">
        <f>+(N226*100%)/$G$226</f>
        <v>0</v>
      </c>
      <c r="P226" s="26">
        <f t="shared" si="127"/>
        <v>0</v>
      </c>
      <c r="Q226" s="30"/>
      <c r="R226" s="30"/>
      <c r="S226" s="18">
        <v>0</v>
      </c>
      <c r="T226" s="19">
        <f>+(S226*100%)/$G$226</f>
        <v>0</v>
      </c>
      <c r="U226" s="26">
        <f t="shared" si="124"/>
        <v>0</v>
      </c>
      <c r="V226" s="30"/>
      <c r="W226" s="30"/>
      <c r="X226" s="18">
        <v>0</v>
      </c>
      <c r="Y226" s="19">
        <f>+(X226*100%)/$G$226</f>
        <v>0</v>
      </c>
      <c r="Z226" s="26">
        <f t="shared" si="125"/>
        <v>0</v>
      </c>
      <c r="AA226" s="30"/>
      <c r="AB226" s="30"/>
      <c r="AC226" s="18">
        <v>0</v>
      </c>
      <c r="AD226" s="19">
        <f>+(AC226*100%)/$G$226</f>
        <v>0</v>
      </c>
      <c r="AE226" s="26">
        <f t="shared" si="126"/>
        <v>0</v>
      </c>
      <c r="AF226" s="30"/>
      <c r="AG226" s="30"/>
      <c r="AH226" s="26">
        <f t="shared" si="117"/>
        <v>0</v>
      </c>
      <c r="AI226" s="21"/>
    </row>
    <row r="227" spans="1:35" ht="26" x14ac:dyDescent="0.35">
      <c r="A227" s="60"/>
      <c r="B227" s="60"/>
      <c r="C227" s="21"/>
      <c r="D227" s="29" t="s">
        <v>580</v>
      </c>
      <c r="E227" s="30" t="s">
        <v>581</v>
      </c>
      <c r="F227" s="31">
        <v>13</v>
      </c>
      <c r="G227" s="31">
        <f t="shared" si="128"/>
        <v>13</v>
      </c>
      <c r="H227" s="24">
        <v>0.25</v>
      </c>
      <c r="I227" s="24">
        <v>0.25</v>
      </c>
      <c r="J227" s="24">
        <v>0.25</v>
      </c>
      <c r="K227" s="24">
        <v>0.25</v>
      </c>
      <c r="L227" s="30" t="s">
        <v>582</v>
      </c>
      <c r="M227" s="30" t="s">
        <v>588</v>
      </c>
      <c r="N227" s="18">
        <v>0</v>
      </c>
      <c r="O227" s="19">
        <f>+(N227*100%)/$G$227</f>
        <v>0</v>
      </c>
      <c r="P227" s="26">
        <f t="shared" si="127"/>
        <v>0</v>
      </c>
      <c r="Q227" s="30"/>
      <c r="R227" s="30"/>
      <c r="S227" s="18">
        <v>0</v>
      </c>
      <c r="T227" s="19">
        <f>+(S227*100%)/$G$227</f>
        <v>0</v>
      </c>
      <c r="U227" s="26">
        <f t="shared" si="124"/>
        <v>0</v>
      </c>
      <c r="V227" s="30"/>
      <c r="W227" s="30"/>
      <c r="X227" s="18">
        <v>0</v>
      </c>
      <c r="Y227" s="19">
        <f>+(X227*100%)/$G$227</f>
        <v>0</v>
      </c>
      <c r="Z227" s="26">
        <f t="shared" si="125"/>
        <v>0</v>
      </c>
      <c r="AA227" s="30"/>
      <c r="AB227" s="30"/>
      <c r="AC227" s="18">
        <v>0</v>
      </c>
      <c r="AD227" s="19">
        <f>+(AC227*100%)/$G$227</f>
        <v>0</v>
      </c>
      <c r="AE227" s="26">
        <f t="shared" si="126"/>
        <v>0</v>
      </c>
      <c r="AF227" s="30"/>
      <c r="AG227" s="30"/>
      <c r="AH227" s="26">
        <f t="shared" si="117"/>
        <v>0</v>
      </c>
      <c r="AI227" s="21"/>
    </row>
    <row r="228" spans="1:35" ht="26" x14ac:dyDescent="0.35">
      <c r="A228" s="60"/>
      <c r="B228" s="60"/>
      <c r="C228" s="21"/>
      <c r="D228" s="29" t="s">
        <v>580</v>
      </c>
      <c r="E228" s="30" t="s">
        <v>581</v>
      </c>
      <c r="F228" s="31">
        <v>20</v>
      </c>
      <c r="G228" s="31">
        <f t="shared" si="128"/>
        <v>20</v>
      </c>
      <c r="H228" s="24">
        <v>0.25</v>
      </c>
      <c r="I228" s="24">
        <v>0.25</v>
      </c>
      <c r="J228" s="24">
        <v>0.25</v>
      </c>
      <c r="K228" s="24">
        <v>0.25</v>
      </c>
      <c r="L228" s="30" t="s">
        <v>582</v>
      </c>
      <c r="M228" s="30" t="s">
        <v>463</v>
      </c>
      <c r="N228" s="18">
        <v>0</v>
      </c>
      <c r="O228" s="19">
        <f>+(N228*100%)/$G$228</f>
        <v>0</v>
      </c>
      <c r="P228" s="26">
        <f t="shared" si="127"/>
        <v>0</v>
      </c>
      <c r="Q228" s="30"/>
      <c r="R228" s="30"/>
      <c r="S228" s="18">
        <v>0</v>
      </c>
      <c r="T228" s="19">
        <f>+(S228*100%)/$G$228</f>
        <v>0</v>
      </c>
      <c r="U228" s="26">
        <f t="shared" si="124"/>
        <v>0</v>
      </c>
      <c r="V228" s="30"/>
      <c r="W228" s="30"/>
      <c r="X228" s="18">
        <v>0</v>
      </c>
      <c r="Y228" s="19">
        <f>+(X228*100%)/$G$228</f>
        <v>0</v>
      </c>
      <c r="Z228" s="26">
        <f t="shared" si="125"/>
        <v>0</v>
      </c>
      <c r="AA228" s="30"/>
      <c r="AB228" s="30"/>
      <c r="AC228" s="18">
        <v>0</v>
      </c>
      <c r="AD228" s="19">
        <f>+(AC228*100%)/$G$228</f>
        <v>0</v>
      </c>
      <c r="AE228" s="26">
        <f t="shared" si="126"/>
        <v>0</v>
      </c>
      <c r="AF228" s="30"/>
      <c r="AG228" s="30"/>
      <c r="AH228" s="26">
        <f t="shared" si="117"/>
        <v>0</v>
      </c>
      <c r="AI228" s="21"/>
    </row>
    <row r="229" spans="1:35" ht="26" x14ac:dyDescent="0.35">
      <c r="A229" s="60"/>
      <c r="B229" s="60"/>
      <c r="C229" s="21"/>
      <c r="D229" s="29" t="s">
        <v>580</v>
      </c>
      <c r="E229" s="30" t="s">
        <v>581</v>
      </c>
      <c r="F229" s="31">
        <v>7</v>
      </c>
      <c r="G229" s="31">
        <f t="shared" si="128"/>
        <v>7</v>
      </c>
      <c r="H229" s="24">
        <v>0.25</v>
      </c>
      <c r="I229" s="24">
        <v>0.25</v>
      </c>
      <c r="J229" s="24">
        <v>0.25</v>
      </c>
      <c r="K229" s="24">
        <v>0.25</v>
      </c>
      <c r="L229" s="30" t="s">
        <v>582</v>
      </c>
      <c r="M229" s="30" t="s">
        <v>589</v>
      </c>
      <c r="N229" s="18">
        <v>0</v>
      </c>
      <c r="O229" s="19">
        <f>+(N229*100%)/$G$229</f>
        <v>0</v>
      </c>
      <c r="P229" s="26">
        <f t="shared" si="127"/>
        <v>0</v>
      </c>
      <c r="Q229" s="30"/>
      <c r="R229" s="30"/>
      <c r="S229" s="18">
        <v>0</v>
      </c>
      <c r="T229" s="19">
        <f>+(S229*100%)/$G$229</f>
        <v>0</v>
      </c>
      <c r="U229" s="26">
        <f t="shared" si="124"/>
        <v>0</v>
      </c>
      <c r="V229" s="30"/>
      <c r="W229" s="30"/>
      <c r="X229" s="18">
        <v>0</v>
      </c>
      <c r="Y229" s="19">
        <f>+(X229*100%)/$G$229</f>
        <v>0</v>
      </c>
      <c r="Z229" s="26">
        <f t="shared" si="125"/>
        <v>0</v>
      </c>
      <c r="AA229" s="30"/>
      <c r="AB229" s="30"/>
      <c r="AC229" s="18">
        <v>0</v>
      </c>
      <c r="AD229" s="19">
        <f>+(AC229*100%)/$G$229</f>
        <v>0</v>
      </c>
      <c r="AE229" s="26">
        <f t="shared" si="126"/>
        <v>0</v>
      </c>
      <c r="AF229" s="30"/>
      <c r="AG229" s="30"/>
      <c r="AH229" s="26">
        <f t="shared" si="117"/>
        <v>0</v>
      </c>
      <c r="AI229" s="21"/>
    </row>
    <row r="230" spans="1:35" ht="26" x14ac:dyDescent="0.35">
      <c r="A230" s="60"/>
      <c r="B230" s="60"/>
      <c r="C230" s="21"/>
      <c r="D230" s="29" t="s">
        <v>580</v>
      </c>
      <c r="E230" s="30" t="s">
        <v>581</v>
      </c>
      <c r="F230" s="31">
        <v>12</v>
      </c>
      <c r="G230" s="31">
        <f t="shared" si="128"/>
        <v>12</v>
      </c>
      <c r="H230" s="24">
        <v>0.25</v>
      </c>
      <c r="I230" s="24">
        <v>0.25</v>
      </c>
      <c r="J230" s="24">
        <v>0.25</v>
      </c>
      <c r="K230" s="24">
        <v>0.25</v>
      </c>
      <c r="L230" s="30" t="s">
        <v>582</v>
      </c>
      <c r="M230" s="30" t="s">
        <v>42</v>
      </c>
      <c r="N230" s="18">
        <v>0</v>
      </c>
      <c r="O230" s="19">
        <f>+(N230*100%)/$G$230</f>
        <v>0</v>
      </c>
      <c r="P230" s="26">
        <f t="shared" si="127"/>
        <v>0</v>
      </c>
      <c r="Q230" s="30"/>
      <c r="R230" s="30"/>
      <c r="S230" s="18">
        <v>0</v>
      </c>
      <c r="T230" s="19">
        <f>+(S230*100%)/$G$230</f>
        <v>0</v>
      </c>
      <c r="U230" s="26">
        <f t="shared" si="124"/>
        <v>0</v>
      </c>
      <c r="V230" s="30"/>
      <c r="W230" s="30"/>
      <c r="X230" s="18">
        <v>0</v>
      </c>
      <c r="Y230" s="19">
        <f>+(X230*100%)/$G$230</f>
        <v>0</v>
      </c>
      <c r="Z230" s="26">
        <f t="shared" si="125"/>
        <v>0</v>
      </c>
      <c r="AA230" s="30"/>
      <c r="AB230" s="30"/>
      <c r="AC230" s="18">
        <v>0</v>
      </c>
      <c r="AD230" s="19">
        <f>+(AC230*100%)/$G$230</f>
        <v>0</v>
      </c>
      <c r="AE230" s="26">
        <f t="shared" si="126"/>
        <v>0</v>
      </c>
      <c r="AF230" s="30"/>
      <c r="AG230" s="30"/>
      <c r="AH230" s="26">
        <f t="shared" si="117"/>
        <v>0</v>
      </c>
      <c r="AI230" s="21"/>
    </row>
    <row r="231" spans="1:35" ht="26" x14ac:dyDescent="0.35">
      <c r="A231" s="60"/>
      <c r="B231" s="60"/>
      <c r="C231" s="21"/>
      <c r="D231" s="29" t="s">
        <v>580</v>
      </c>
      <c r="E231" s="30" t="s">
        <v>581</v>
      </c>
      <c r="F231" s="31">
        <v>2</v>
      </c>
      <c r="G231" s="31">
        <f t="shared" si="128"/>
        <v>2</v>
      </c>
      <c r="H231" s="24">
        <v>0.25</v>
      </c>
      <c r="I231" s="24">
        <v>0.25</v>
      </c>
      <c r="J231" s="24">
        <v>0.25</v>
      </c>
      <c r="K231" s="24">
        <v>0.25</v>
      </c>
      <c r="L231" s="30" t="s">
        <v>582</v>
      </c>
      <c r="M231" s="30" t="s">
        <v>590</v>
      </c>
      <c r="N231" s="18">
        <v>0</v>
      </c>
      <c r="O231" s="19">
        <f>+(N231*100%)/$G$231</f>
        <v>0</v>
      </c>
      <c r="P231" s="26">
        <f t="shared" si="127"/>
        <v>0</v>
      </c>
      <c r="Q231" s="30"/>
      <c r="R231" s="30"/>
      <c r="S231" s="18">
        <v>0</v>
      </c>
      <c r="T231" s="19">
        <f>+(S231*100%)/$G$231</f>
        <v>0</v>
      </c>
      <c r="U231" s="26">
        <f t="shared" si="124"/>
        <v>0</v>
      </c>
      <c r="V231" s="30"/>
      <c r="W231" s="30"/>
      <c r="X231" s="18">
        <v>0</v>
      </c>
      <c r="Y231" s="19">
        <f>+(X231*100%)/$G$231</f>
        <v>0</v>
      </c>
      <c r="Z231" s="26">
        <f t="shared" si="125"/>
        <v>0</v>
      </c>
      <c r="AA231" s="30"/>
      <c r="AB231" s="30"/>
      <c r="AC231" s="18">
        <v>0</v>
      </c>
      <c r="AD231" s="19">
        <f>+(AC231*100%)/$G$231</f>
        <v>0</v>
      </c>
      <c r="AE231" s="26">
        <f t="shared" si="126"/>
        <v>0</v>
      </c>
      <c r="AF231" s="30"/>
      <c r="AG231" s="30"/>
      <c r="AH231" s="26">
        <f t="shared" si="117"/>
        <v>0</v>
      </c>
      <c r="AI231" s="21"/>
    </row>
    <row r="232" spans="1:35" ht="26" x14ac:dyDescent="0.35">
      <c r="A232" s="60"/>
      <c r="B232" s="60"/>
      <c r="C232" s="21"/>
      <c r="D232" s="29" t="s">
        <v>580</v>
      </c>
      <c r="E232" s="30" t="s">
        <v>581</v>
      </c>
      <c r="F232" s="31">
        <v>46</v>
      </c>
      <c r="G232" s="31">
        <f t="shared" si="128"/>
        <v>46</v>
      </c>
      <c r="H232" s="24">
        <v>0.25</v>
      </c>
      <c r="I232" s="24">
        <v>0.25</v>
      </c>
      <c r="J232" s="24">
        <v>0.25</v>
      </c>
      <c r="K232" s="24">
        <v>0.25</v>
      </c>
      <c r="L232" s="30" t="s">
        <v>582</v>
      </c>
      <c r="M232" s="30" t="s">
        <v>469</v>
      </c>
      <c r="N232" s="18">
        <v>0</v>
      </c>
      <c r="O232" s="19">
        <f>+(N232*100%)/$G$232</f>
        <v>0</v>
      </c>
      <c r="P232" s="26">
        <f t="shared" si="127"/>
        <v>0</v>
      </c>
      <c r="Q232" s="30"/>
      <c r="R232" s="30"/>
      <c r="S232" s="18">
        <v>0</v>
      </c>
      <c r="T232" s="19">
        <f>+(S232*100%)/$G$232</f>
        <v>0</v>
      </c>
      <c r="U232" s="26">
        <f t="shared" si="124"/>
        <v>0</v>
      </c>
      <c r="V232" s="30"/>
      <c r="W232" s="30"/>
      <c r="X232" s="18">
        <v>0</v>
      </c>
      <c r="Y232" s="19">
        <f>+(X232*100%)/$G$232</f>
        <v>0</v>
      </c>
      <c r="Z232" s="26">
        <f t="shared" si="125"/>
        <v>0</v>
      </c>
      <c r="AA232" s="30"/>
      <c r="AB232" s="30"/>
      <c r="AC232" s="18">
        <v>0</v>
      </c>
      <c r="AD232" s="19">
        <f>+(AC232*100%)/$G$232</f>
        <v>0</v>
      </c>
      <c r="AE232" s="26">
        <f t="shared" si="126"/>
        <v>0</v>
      </c>
      <c r="AF232" s="30"/>
      <c r="AG232" s="30"/>
      <c r="AH232" s="26">
        <f t="shared" si="117"/>
        <v>0</v>
      </c>
      <c r="AI232" s="21"/>
    </row>
    <row r="233" spans="1:35" ht="26" x14ac:dyDescent="0.35">
      <c r="A233" s="60"/>
      <c r="B233" s="60"/>
      <c r="C233" s="21"/>
      <c r="D233" s="29" t="s">
        <v>580</v>
      </c>
      <c r="E233" s="30" t="s">
        <v>581</v>
      </c>
      <c r="F233" s="31">
        <v>78</v>
      </c>
      <c r="G233" s="31">
        <f t="shared" si="128"/>
        <v>78</v>
      </c>
      <c r="H233" s="24">
        <v>0.25</v>
      </c>
      <c r="I233" s="24">
        <v>0.25</v>
      </c>
      <c r="J233" s="24">
        <v>0.25</v>
      </c>
      <c r="K233" s="24">
        <v>0.25</v>
      </c>
      <c r="L233" s="30" t="s">
        <v>582</v>
      </c>
      <c r="M233" s="30" t="s">
        <v>474</v>
      </c>
      <c r="N233" s="18">
        <v>0</v>
      </c>
      <c r="O233" s="19">
        <f>+(N233*100%)/$G$233</f>
        <v>0</v>
      </c>
      <c r="P233" s="26">
        <f t="shared" si="127"/>
        <v>0</v>
      </c>
      <c r="Q233" s="30"/>
      <c r="R233" s="30"/>
      <c r="S233" s="18">
        <v>0</v>
      </c>
      <c r="T233" s="19">
        <f>+(S233*100%)/$G$233</f>
        <v>0</v>
      </c>
      <c r="U233" s="26">
        <f t="shared" si="124"/>
        <v>0</v>
      </c>
      <c r="V233" s="30"/>
      <c r="W233" s="30"/>
      <c r="X233" s="18">
        <v>0</v>
      </c>
      <c r="Y233" s="19">
        <f>+(X233*100%)/$G$233</f>
        <v>0</v>
      </c>
      <c r="Z233" s="26">
        <f t="shared" si="125"/>
        <v>0</v>
      </c>
      <c r="AA233" s="30"/>
      <c r="AB233" s="30"/>
      <c r="AC233" s="18">
        <v>0</v>
      </c>
      <c r="AD233" s="19">
        <f>+(AC233*100%)/$G$233</f>
        <v>0</v>
      </c>
      <c r="AE233" s="26">
        <f t="shared" si="126"/>
        <v>0</v>
      </c>
      <c r="AF233" s="30"/>
      <c r="AG233" s="30"/>
      <c r="AH233" s="26">
        <f t="shared" si="117"/>
        <v>0</v>
      </c>
      <c r="AI233" s="21"/>
    </row>
    <row r="234" spans="1:35" ht="26" x14ac:dyDescent="0.35">
      <c r="A234" s="60"/>
      <c r="B234" s="60"/>
      <c r="C234" s="21"/>
      <c r="D234" s="29" t="s">
        <v>580</v>
      </c>
      <c r="E234" s="30" t="s">
        <v>581</v>
      </c>
      <c r="F234" s="31">
        <v>1</v>
      </c>
      <c r="G234" s="31">
        <f t="shared" si="128"/>
        <v>1</v>
      </c>
      <c r="H234" s="24">
        <v>0.25</v>
      </c>
      <c r="I234" s="24">
        <v>0.25</v>
      </c>
      <c r="J234" s="24">
        <v>0.25</v>
      </c>
      <c r="K234" s="24">
        <v>0.25</v>
      </c>
      <c r="L234" s="30" t="s">
        <v>582</v>
      </c>
      <c r="M234" s="30" t="s">
        <v>482</v>
      </c>
      <c r="N234" s="18">
        <v>0</v>
      </c>
      <c r="O234" s="19">
        <f>+(N234*100%)/$G$234</f>
        <v>0</v>
      </c>
      <c r="P234" s="26">
        <f t="shared" si="127"/>
        <v>0</v>
      </c>
      <c r="Q234" s="30"/>
      <c r="R234" s="30"/>
      <c r="S234" s="18">
        <v>0</v>
      </c>
      <c r="T234" s="19">
        <f>+(S234*100%)/$G$234</f>
        <v>0</v>
      </c>
      <c r="U234" s="26">
        <f t="shared" si="124"/>
        <v>0</v>
      </c>
      <c r="V234" s="30"/>
      <c r="W234" s="30"/>
      <c r="X234" s="18">
        <v>0</v>
      </c>
      <c r="Y234" s="19">
        <f>+(X234*100%)/$G$234</f>
        <v>0</v>
      </c>
      <c r="Z234" s="26">
        <f t="shared" si="125"/>
        <v>0</v>
      </c>
      <c r="AA234" s="30"/>
      <c r="AB234" s="30"/>
      <c r="AC234" s="18">
        <v>0</v>
      </c>
      <c r="AD234" s="19">
        <f>+(AC234*100%)/$G$234</f>
        <v>0</v>
      </c>
      <c r="AE234" s="26">
        <f t="shared" si="126"/>
        <v>0</v>
      </c>
      <c r="AF234" s="30"/>
      <c r="AG234" s="30"/>
      <c r="AH234" s="26">
        <f t="shared" si="117"/>
        <v>0</v>
      </c>
      <c r="AI234" s="21"/>
    </row>
    <row r="235" spans="1:35" ht="26" x14ac:dyDescent="0.35">
      <c r="A235" s="60"/>
      <c r="B235" s="60"/>
      <c r="C235" s="21"/>
      <c r="D235" s="29" t="s">
        <v>580</v>
      </c>
      <c r="E235" s="30" t="s">
        <v>581</v>
      </c>
      <c r="F235" s="31">
        <v>1</v>
      </c>
      <c r="G235" s="31">
        <f t="shared" si="128"/>
        <v>1</v>
      </c>
      <c r="H235" s="24">
        <v>0.25</v>
      </c>
      <c r="I235" s="24">
        <v>0.25</v>
      </c>
      <c r="J235" s="24">
        <v>0.25</v>
      </c>
      <c r="K235" s="24">
        <v>0.25</v>
      </c>
      <c r="L235" s="30" t="s">
        <v>582</v>
      </c>
      <c r="M235" s="30" t="s">
        <v>591</v>
      </c>
      <c r="N235" s="18">
        <v>0</v>
      </c>
      <c r="O235" s="19">
        <f>+(N235*100%)/$G$235</f>
        <v>0</v>
      </c>
      <c r="P235" s="26">
        <f t="shared" si="127"/>
        <v>0</v>
      </c>
      <c r="Q235" s="30"/>
      <c r="R235" s="30"/>
      <c r="S235" s="18">
        <v>0</v>
      </c>
      <c r="T235" s="19">
        <f>+(S235*100%)/$G$235</f>
        <v>0</v>
      </c>
      <c r="U235" s="26">
        <f t="shared" si="124"/>
        <v>0</v>
      </c>
      <c r="V235" s="30"/>
      <c r="W235" s="30"/>
      <c r="X235" s="18">
        <v>0</v>
      </c>
      <c r="Y235" s="19">
        <f>+(X235*100%)/$G$235</f>
        <v>0</v>
      </c>
      <c r="Z235" s="26">
        <f t="shared" si="125"/>
        <v>0</v>
      </c>
      <c r="AA235" s="30"/>
      <c r="AB235" s="30"/>
      <c r="AC235" s="18">
        <v>0</v>
      </c>
      <c r="AD235" s="19">
        <f>+(AC235*100%)/$G$235</f>
        <v>0</v>
      </c>
      <c r="AE235" s="26">
        <f t="shared" si="126"/>
        <v>0</v>
      </c>
      <c r="AF235" s="30"/>
      <c r="AG235" s="30"/>
      <c r="AH235" s="26">
        <f t="shared" si="117"/>
        <v>0</v>
      </c>
      <c r="AI235" s="21"/>
    </row>
    <row r="236" spans="1:35" ht="26" x14ac:dyDescent="0.35">
      <c r="A236" s="60"/>
      <c r="B236" s="60"/>
      <c r="C236" s="21"/>
      <c r="D236" s="29" t="s">
        <v>580</v>
      </c>
      <c r="E236" s="30" t="s">
        <v>581</v>
      </c>
      <c r="F236" s="31">
        <v>303</v>
      </c>
      <c r="G236" s="31">
        <f t="shared" si="128"/>
        <v>303</v>
      </c>
      <c r="H236" s="24">
        <v>0.25</v>
      </c>
      <c r="I236" s="24">
        <v>0.25</v>
      </c>
      <c r="J236" s="24">
        <v>0.25</v>
      </c>
      <c r="K236" s="24">
        <v>0.25</v>
      </c>
      <c r="L236" s="30" t="s">
        <v>582</v>
      </c>
      <c r="M236" s="30" t="s">
        <v>498</v>
      </c>
      <c r="N236" s="18">
        <v>0</v>
      </c>
      <c r="O236" s="19">
        <f>+(N236*100%)/$G$236</f>
        <v>0</v>
      </c>
      <c r="P236" s="26">
        <f t="shared" si="127"/>
        <v>0</v>
      </c>
      <c r="Q236" s="30"/>
      <c r="R236" s="30"/>
      <c r="S236" s="18">
        <v>0</v>
      </c>
      <c r="T236" s="19">
        <f>+(S236*100%)/$G$236</f>
        <v>0</v>
      </c>
      <c r="U236" s="26">
        <f t="shared" si="124"/>
        <v>0</v>
      </c>
      <c r="V236" s="30"/>
      <c r="W236" s="30"/>
      <c r="X236" s="18">
        <v>0</v>
      </c>
      <c r="Y236" s="19">
        <f>+(X236*100%)/$G$236</f>
        <v>0</v>
      </c>
      <c r="Z236" s="26">
        <f t="shared" si="125"/>
        <v>0</v>
      </c>
      <c r="AA236" s="30"/>
      <c r="AB236" s="30"/>
      <c r="AC236" s="18">
        <v>0</v>
      </c>
      <c r="AD236" s="19">
        <f>+(AC236*100%)/$G$236</f>
        <v>0</v>
      </c>
      <c r="AE236" s="26">
        <f t="shared" si="126"/>
        <v>0</v>
      </c>
      <c r="AF236" s="30"/>
      <c r="AG236" s="30"/>
      <c r="AH236" s="26">
        <f t="shared" si="117"/>
        <v>0</v>
      </c>
      <c r="AI236" s="21"/>
    </row>
    <row r="237" spans="1:35" ht="26" x14ac:dyDescent="0.35">
      <c r="A237" s="60"/>
      <c r="B237" s="60"/>
      <c r="C237" s="21"/>
      <c r="D237" s="29" t="s">
        <v>580</v>
      </c>
      <c r="E237" s="30" t="s">
        <v>581</v>
      </c>
      <c r="F237" s="31">
        <v>10</v>
      </c>
      <c r="G237" s="31">
        <f t="shared" si="128"/>
        <v>10</v>
      </c>
      <c r="H237" s="24">
        <v>0.25</v>
      </c>
      <c r="I237" s="24">
        <v>0.25</v>
      </c>
      <c r="J237" s="24">
        <v>0.25</v>
      </c>
      <c r="K237" s="24">
        <v>0.25</v>
      </c>
      <c r="L237" s="30" t="s">
        <v>582</v>
      </c>
      <c r="M237" s="30" t="s">
        <v>592</v>
      </c>
      <c r="N237" s="18">
        <v>0</v>
      </c>
      <c r="O237" s="19">
        <f>+(N237*100%)/$G$237</f>
        <v>0</v>
      </c>
      <c r="P237" s="26">
        <f t="shared" si="127"/>
        <v>0</v>
      </c>
      <c r="Q237" s="30"/>
      <c r="R237" s="30"/>
      <c r="S237" s="18">
        <v>0</v>
      </c>
      <c r="T237" s="19">
        <f>+(S237*100%)/$G$237</f>
        <v>0</v>
      </c>
      <c r="U237" s="26">
        <f t="shared" si="124"/>
        <v>0</v>
      </c>
      <c r="V237" s="30"/>
      <c r="W237" s="30"/>
      <c r="X237" s="18">
        <v>0</v>
      </c>
      <c r="Y237" s="19">
        <f>+(X237*100%)/$G$237</f>
        <v>0</v>
      </c>
      <c r="Z237" s="26">
        <f t="shared" si="125"/>
        <v>0</v>
      </c>
      <c r="AA237" s="30"/>
      <c r="AB237" s="30"/>
      <c r="AC237" s="18">
        <v>0</v>
      </c>
      <c r="AD237" s="19">
        <f>+(AC237*100%)/$G$237</f>
        <v>0</v>
      </c>
      <c r="AE237" s="26">
        <f t="shared" si="126"/>
        <v>0</v>
      </c>
      <c r="AF237" s="30"/>
      <c r="AG237" s="30"/>
      <c r="AH237" s="26">
        <f t="shared" si="117"/>
        <v>0</v>
      </c>
      <c r="AI237" s="21"/>
    </row>
    <row r="238" spans="1:35" ht="26" x14ac:dyDescent="0.35">
      <c r="A238" s="60"/>
      <c r="B238" s="60"/>
      <c r="C238" s="21"/>
      <c r="D238" s="29" t="s">
        <v>580</v>
      </c>
      <c r="E238" s="30" t="s">
        <v>581</v>
      </c>
      <c r="F238" s="31">
        <v>28</v>
      </c>
      <c r="G238" s="31">
        <f t="shared" si="128"/>
        <v>28</v>
      </c>
      <c r="H238" s="24">
        <v>0.25</v>
      </c>
      <c r="I238" s="24">
        <v>0.25</v>
      </c>
      <c r="J238" s="24">
        <v>0.25</v>
      </c>
      <c r="K238" s="24">
        <v>0.25</v>
      </c>
      <c r="L238" s="30" t="s">
        <v>582</v>
      </c>
      <c r="M238" s="30" t="s">
        <v>504</v>
      </c>
      <c r="N238" s="18">
        <v>0</v>
      </c>
      <c r="O238" s="19">
        <f>+(N238*100%)/$G$238</f>
        <v>0</v>
      </c>
      <c r="P238" s="26">
        <f t="shared" si="127"/>
        <v>0</v>
      </c>
      <c r="Q238" s="30"/>
      <c r="R238" s="30"/>
      <c r="S238" s="18">
        <v>0</v>
      </c>
      <c r="T238" s="19">
        <f>+(S238*100%)/$G$238</f>
        <v>0</v>
      </c>
      <c r="U238" s="26">
        <f t="shared" si="124"/>
        <v>0</v>
      </c>
      <c r="V238" s="30"/>
      <c r="W238" s="30"/>
      <c r="X238" s="18">
        <v>0</v>
      </c>
      <c r="Y238" s="19">
        <f>+(X238*100%)/$G$238</f>
        <v>0</v>
      </c>
      <c r="Z238" s="26">
        <f t="shared" si="125"/>
        <v>0</v>
      </c>
      <c r="AA238" s="30"/>
      <c r="AB238" s="30"/>
      <c r="AC238" s="18">
        <v>0</v>
      </c>
      <c r="AD238" s="19">
        <f>+(AC238*100%)/$G$238</f>
        <v>0</v>
      </c>
      <c r="AE238" s="26">
        <f t="shared" si="126"/>
        <v>0</v>
      </c>
      <c r="AF238" s="30"/>
      <c r="AG238" s="30"/>
      <c r="AH238" s="26">
        <f t="shared" si="117"/>
        <v>0</v>
      </c>
      <c r="AI238" s="21"/>
    </row>
    <row r="239" spans="1:35" ht="26" x14ac:dyDescent="0.35">
      <c r="A239" s="60"/>
      <c r="B239" s="60"/>
      <c r="C239" s="21"/>
      <c r="D239" s="29" t="s">
        <v>580</v>
      </c>
      <c r="E239" s="30" t="s">
        <v>581</v>
      </c>
      <c r="F239" s="31">
        <v>38</v>
      </c>
      <c r="G239" s="31">
        <f t="shared" si="128"/>
        <v>38</v>
      </c>
      <c r="H239" s="24">
        <v>0.25</v>
      </c>
      <c r="I239" s="24">
        <v>0.25</v>
      </c>
      <c r="J239" s="24">
        <v>0.25</v>
      </c>
      <c r="K239" s="24">
        <v>0.25</v>
      </c>
      <c r="L239" s="30" t="s">
        <v>582</v>
      </c>
      <c r="M239" s="30" t="s">
        <v>593</v>
      </c>
      <c r="N239" s="18">
        <v>0</v>
      </c>
      <c r="O239" s="19">
        <f>+(N239*100%)/$G$239</f>
        <v>0</v>
      </c>
      <c r="P239" s="26">
        <f t="shared" si="127"/>
        <v>0</v>
      </c>
      <c r="Q239" s="30"/>
      <c r="R239" s="30"/>
      <c r="S239" s="18">
        <v>0</v>
      </c>
      <c r="T239" s="19">
        <f>+(S239*100%)/$G$239</f>
        <v>0</v>
      </c>
      <c r="U239" s="26">
        <f t="shared" si="124"/>
        <v>0</v>
      </c>
      <c r="V239" s="30"/>
      <c r="W239" s="30"/>
      <c r="X239" s="18">
        <v>0</v>
      </c>
      <c r="Y239" s="19">
        <f>+(X239*100%)/$G$239</f>
        <v>0</v>
      </c>
      <c r="Z239" s="26">
        <f t="shared" si="125"/>
        <v>0</v>
      </c>
      <c r="AA239" s="30"/>
      <c r="AB239" s="30"/>
      <c r="AC239" s="18">
        <v>0</v>
      </c>
      <c r="AD239" s="19">
        <f>+(AC239*100%)/$G$239</f>
        <v>0</v>
      </c>
      <c r="AE239" s="26">
        <f t="shared" si="126"/>
        <v>0</v>
      </c>
      <c r="AF239" s="30"/>
      <c r="AG239" s="30"/>
      <c r="AH239" s="26">
        <f t="shared" si="117"/>
        <v>0</v>
      </c>
      <c r="AI239" s="21"/>
    </row>
    <row r="240" spans="1:35" ht="26" x14ac:dyDescent="0.35">
      <c r="A240" s="60"/>
      <c r="B240" s="60"/>
      <c r="C240" s="21"/>
      <c r="D240" s="29" t="s">
        <v>580</v>
      </c>
      <c r="E240" s="30" t="s">
        <v>581</v>
      </c>
      <c r="F240" s="31">
        <v>24</v>
      </c>
      <c r="G240" s="31">
        <f t="shared" si="128"/>
        <v>24</v>
      </c>
      <c r="H240" s="24">
        <v>0.25</v>
      </c>
      <c r="I240" s="24">
        <v>0.25</v>
      </c>
      <c r="J240" s="24">
        <v>0.25</v>
      </c>
      <c r="K240" s="24">
        <v>0.25</v>
      </c>
      <c r="L240" s="30" t="s">
        <v>582</v>
      </c>
      <c r="M240" s="30" t="s">
        <v>594</v>
      </c>
      <c r="N240" s="18">
        <v>0</v>
      </c>
      <c r="O240" s="19">
        <f>+(N240*100%)/$G$240</f>
        <v>0</v>
      </c>
      <c r="P240" s="26">
        <f t="shared" si="127"/>
        <v>0</v>
      </c>
      <c r="Q240" s="30"/>
      <c r="R240" s="30"/>
      <c r="S240" s="18">
        <v>0</v>
      </c>
      <c r="T240" s="19">
        <f>+(S240*100%)/$G$240</f>
        <v>0</v>
      </c>
      <c r="U240" s="26">
        <f t="shared" si="124"/>
        <v>0</v>
      </c>
      <c r="V240" s="30"/>
      <c r="W240" s="30"/>
      <c r="X240" s="18">
        <v>0</v>
      </c>
      <c r="Y240" s="19">
        <f>+(X240*100%)/$G$240</f>
        <v>0</v>
      </c>
      <c r="Z240" s="26">
        <f t="shared" si="125"/>
        <v>0</v>
      </c>
      <c r="AA240" s="30"/>
      <c r="AB240" s="30"/>
      <c r="AC240" s="18">
        <v>0</v>
      </c>
      <c r="AD240" s="19">
        <f>+(AC240*100%)/$G$240</f>
        <v>0</v>
      </c>
      <c r="AE240" s="26">
        <f t="shared" si="126"/>
        <v>0</v>
      </c>
      <c r="AF240" s="30"/>
      <c r="AG240" s="30"/>
      <c r="AH240" s="26">
        <f t="shared" si="117"/>
        <v>0</v>
      </c>
      <c r="AI240" s="21"/>
    </row>
    <row r="241" spans="1:35" ht="26" x14ac:dyDescent="0.35">
      <c r="A241" s="60"/>
      <c r="B241" s="60"/>
      <c r="C241" s="21"/>
      <c r="D241" s="29" t="s">
        <v>580</v>
      </c>
      <c r="E241" s="30" t="s">
        <v>581</v>
      </c>
      <c r="F241" s="31">
        <v>1</v>
      </c>
      <c r="G241" s="31">
        <f t="shared" si="128"/>
        <v>1</v>
      </c>
      <c r="H241" s="24">
        <v>0.25</v>
      </c>
      <c r="I241" s="24">
        <v>0.25</v>
      </c>
      <c r="J241" s="24">
        <v>0.25</v>
      </c>
      <c r="K241" s="24">
        <v>0.25</v>
      </c>
      <c r="L241" s="30" t="s">
        <v>582</v>
      </c>
      <c r="M241" s="30" t="s">
        <v>595</v>
      </c>
      <c r="N241" s="18">
        <v>0</v>
      </c>
      <c r="O241" s="19">
        <f>+(N241*100%)/$G$241</f>
        <v>0</v>
      </c>
      <c r="P241" s="26">
        <f t="shared" si="127"/>
        <v>0</v>
      </c>
      <c r="Q241" s="30"/>
      <c r="R241" s="30"/>
      <c r="S241" s="18">
        <v>0</v>
      </c>
      <c r="T241" s="19">
        <f>+(S241*100%)/$G$241</f>
        <v>0</v>
      </c>
      <c r="U241" s="26">
        <f t="shared" si="124"/>
        <v>0</v>
      </c>
      <c r="V241" s="30"/>
      <c r="W241" s="30"/>
      <c r="X241" s="18">
        <v>0</v>
      </c>
      <c r="Y241" s="19">
        <f>+(X241*100%)/$G$241</f>
        <v>0</v>
      </c>
      <c r="Z241" s="26">
        <f t="shared" si="125"/>
        <v>0</v>
      </c>
      <c r="AA241" s="30"/>
      <c r="AB241" s="30"/>
      <c r="AC241" s="18">
        <v>0</v>
      </c>
      <c r="AD241" s="19">
        <f>+(AC241*100%)/$G$241</f>
        <v>0</v>
      </c>
      <c r="AE241" s="26">
        <f t="shared" si="126"/>
        <v>0</v>
      </c>
      <c r="AF241" s="30"/>
      <c r="AG241" s="30"/>
      <c r="AH241" s="26">
        <f t="shared" si="117"/>
        <v>0</v>
      </c>
      <c r="AI241" s="21"/>
    </row>
    <row r="242" spans="1:35" ht="26" x14ac:dyDescent="0.35">
      <c r="A242" s="60"/>
      <c r="B242" s="60"/>
      <c r="C242" s="21"/>
      <c r="D242" s="29" t="s">
        <v>580</v>
      </c>
      <c r="E242" s="30" t="s">
        <v>581</v>
      </c>
      <c r="F242" s="31">
        <v>1</v>
      </c>
      <c r="G242" s="31">
        <f t="shared" si="128"/>
        <v>1</v>
      </c>
      <c r="H242" s="24">
        <v>0.25</v>
      </c>
      <c r="I242" s="24">
        <v>0.25</v>
      </c>
      <c r="J242" s="24">
        <v>0.25</v>
      </c>
      <c r="K242" s="24">
        <v>0.25</v>
      </c>
      <c r="L242" s="30" t="s">
        <v>582</v>
      </c>
      <c r="M242" s="30" t="s">
        <v>521</v>
      </c>
      <c r="N242" s="18">
        <v>0</v>
      </c>
      <c r="O242" s="19">
        <f>+(N242*100%)/$G$242</f>
        <v>0</v>
      </c>
      <c r="P242" s="26">
        <f t="shared" si="127"/>
        <v>0</v>
      </c>
      <c r="Q242" s="30"/>
      <c r="R242" s="30"/>
      <c r="S242" s="18">
        <v>0</v>
      </c>
      <c r="T242" s="19">
        <f>+(S242*100%)/$G$242</f>
        <v>0</v>
      </c>
      <c r="U242" s="26">
        <f t="shared" si="124"/>
        <v>0</v>
      </c>
      <c r="V242" s="30"/>
      <c r="W242" s="30"/>
      <c r="X242" s="18">
        <v>0</v>
      </c>
      <c r="Y242" s="19">
        <f>+(X242*100%)/$G$242</f>
        <v>0</v>
      </c>
      <c r="Z242" s="26">
        <f t="shared" si="125"/>
        <v>0</v>
      </c>
      <c r="AA242" s="30"/>
      <c r="AB242" s="30"/>
      <c r="AC242" s="18">
        <v>0</v>
      </c>
      <c r="AD242" s="19">
        <f>+(AC242*100%)/$G$242</f>
        <v>0</v>
      </c>
      <c r="AE242" s="26">
        <f t="shared" si="126"/>
        <v>0</v>
      </c>
      <c r="AF242" s="30"/>
      <c r="AG242" s="30"/>
      <c r="AH242" s="26">
        <f t="shared" si="117"/>
        <v>0</v>
      </c>
      <c r="AI242" s="21"/>
    </row>
    <row r="243" spans="1:35" ht="26" x14ac:dyDescent="0.35">
      <c r="A243" s="60"/>
      <c r="B243" s="60"/>
      <c r="C243" s="21"/>
      <c r="D243" s="29" t="s">
        <v>580</v>
      </c>
      <c r="E243" s="30" t="s">
        <v>581</v>
      </c>
      <c r="F243" s="31">
        <v>1</v>
      </c>
      <c r="G243" s="31">
        <f t="shared" si="128"/>
        <v>1</v>
      </c>
      <c r="H243" s="24">
        <v>0.25</v>
      </c>
      <c r="I243" s="24">
        <v>0.25</v>
      </c>
      <c r="J243" s="24">
        <v>0.25</v>
      </c>
      <c r="K243" s="24">
        <v>0.25</v>
      </c>
      <c r="L243" s="30" t="s">
        <v>582</v>
      </c>
      <c r="M243" s="30" t="s">
        <v>596</v>
      </c>
      <c r="N243" s="18">
        <v>0</v>
      </c>
      <c r="O243" s="19">
        <f>+(N243*100%)/$G$243</f>
        <v>0</v>
      </c>
      <c r="P243" s="26">
        <f t="shared" si="127"/>
        <v>0</v>
      </c>
      <c r="Q243" s="30"/>
      <c r="R243" s="30"/>
      <c r="S243" s="18">
        <v>0</v>
      </c>
      <c r="T243" s="19">
        <f>+(S243*100%)/$G$243</f>
        <v>0</v>
      </c>
      <c r="U243" s="26">
        <f t="shared" si="124"/>
        <v>0</v>
      </c>
      <c r="V243" s="30"/>
      <c r="W243" s="30"/>
      <c r="X243" s="18">
        <v>0</v>
      </c>
      <c r="Y243" s="19">
        <f>+(X243*100%)/$G$243</f>
        <v>0</v>
      </c>
      <c r="Z243" s="26">
        <f t="shared" si="125"/>
        <v>0</v>
      </c>
      <c r="AA243" s="30"/>
      <c r="AB243" s="30"/>
      <c r="AC243" s="18">
        <v>0</v>
      </c>
      <c r="AD243" s="19">
        <f>+(AC243*100%)/$G$243</f>
        <v>0</v>
      </c>
      <c r="AE243" s="26">
        <f t="shared" si="126"/>
        <v>0</v>
      </c>
      <c r="AF243" s="30"/>
      <c r="AG243" s="30"/>
      <c r="AH243" s="26">
        <f t="shared" si="117"/>
        <v>0</v>
      </c>
      <c r="AI243" s="21"/>
    </row>
    <row r="244" spans="1:35" ht="26" x14ac:dyDescent="0.35">
      <c r="A244" s="60"/>
      <c r="B244" s="60"/>
      <c r="C244" s="21"/>
      <c r="D244" s="29" t="s">
        <v>580</v>
      </c>
      <c r="E244" s="30" t="s">
        <v>581</v>
      </c>
      <c r="F244" s="31">
        <v>40</v>
      </c>
      <c r="G244" s="31">
        <f t="shared" si="128"/>
        <v>40</v>
      </c>
      <c r="H244" s="24">
        <v>0.25</v>
      </c>
      <c r="I244" s="24">
        <v>0.25</v>
      </c>
      <c r="J244" s="24">
        <v>0.25</v>
      </c>
      <c r="K244" s="24">
        <v>0.25</v>
      </c>
      <c r="L244" s="30" t="s">
        <v>582</v>
      </c>
      <c r="M244" s="30" t="s">
        <v>597</v>
      </c>
      <c r="N244" s="18">
        <v>0</v>
      </c>
      <c r="O244" s="19">
        <f>+(N244*100%)/$G$244</f>
        <v>0</v>
      </c>
      <c r="P244" s="26">
        <f t="shared" si="127"/>
        <v>0</v>
      </c>
      <c r="Q244" s="30"/>
      <c r="R244" s="30"/>
      <c r="S244" s="18">
        <v>0</v>
      </c>
      <c r="T244" s="19">
        <f>+(S244*100%)/$G$244</f>
        <v>0</v>
      </c>
      <c r="U244" s="26">
        <f t="shared" si="124"/>
        <v>0</v>
      </c>
      <c r="V244" s="30"/>
      <c r="W244" s="30"/>
      <c r="X244" s="18">
        <v>0</v>
      </c>
      <c r="Y244" s="19">
        <f>+(X244*100%)/$G$244</f>
        <v>0</v>
      </c>
      <c r="Z244" s="26">
        <f t="shared" si="125"/>
        <v>0</v>
      </c>
      <c r="AA244" s="30"/>
      <c r="AB244" s="30"/>
      <c r="AC244" s="18">
        <v>0</v>
      </c>
      <c r="AD244" s="19">
        <f>+(AC244*100%)/$G$244</f>
        <v>0</v>
      </c>
      <c r="AE244" s="26">
        <f t="shared" si="126"/>
        <v>0</v>
      </c>
      <c r="AF244" s="30"/>
      <c r="AG244" s="30"/>
      <c r="AH244" s="26">
        <f t="shared" si="117"/>
        <v>0</v>
      </c>
      <c r="AI244" s="21"/>
    </row>
    <row r="245" spans="1:35" ht="26" x14ac:dyDescent="0.35">
      <c r="A245" s="60"/>
      <c r="B245" s="60"/>
      <c r="C245" s="21"/>
      <c r="D245" s="29" t="s">
        <v>580</v>
      </c>
      <c r="E245" s="30" t="s">
        <v>581</v>
      </c>
      <c r="F245" s="31">
        <v>45</v>
      </c>
      <c r="G245" s="31">
        <f t="shared" si="128"/>
        <v>45</v>
      </c>
      <c r="H245" s="24">
        <v>0.25</v>
      </c>
      <c r="I245" s="24">
        <v>0.25</v>
      </c>
      <c r="J245" s="24">
        <v>0.25</v>
      </c>
      <c r="K245" s="24">
        <v>0.25</v>
      </c>
      <c r="L245" s="30" t="s">
        <v>582</v>
      </c>
      <c r="M245" s="30" t="s">
        <v>524</v>
      </c>
      <c r="N245" s="18">
        <v>0</v>
      </c>
      <c r="O245" s="19">
        <f>+(N245*100%)/$G$245</f>
        <v>0</v>
      </c>
      <c r="P245" s="26">
        <f t="shared" si="127"/>
        <v>0</v>
      </c>
      <c r="Q245" s="30"/>
      <c r="R245" s="30"/>
      <c r="S245" s="18">
        <v>0</v>
      </c>
      <c r="T245" s="19">
        <f>+(S245*100%)/$G$245</f>
        <v>0</v>
      </c>
      <c r="U245" s="26">
        <f t="shared" si="124"/>
        <v>0</v>
      </c>
      <c r="V245" s="30"/>
      <c r="W245" s="30"/>
      <c r="X245" s="18">
        <v>0</v>
      </c>
      <c r="Y245" s="19">
        <f>+(X245*100%)/$G$245</f>
        <v>0</v>
      </c>
      <c r="Z245" s="26">
        <f t="shared" si="125"/>
        <v>0</v>
      </c>
      <c r="AA245" s="30"/>
      <c r="AB245" s="30"/>
      <c r="AC245" s="18">
        <v>0</v>
      </c>
      <c r="AD245" s="19">
        <f>+(AC245*100%)/$G$245</f>
        <v>0</v>
      </c>
      <c r="AE245" s="26">
        <f t="shared" si="126"/>
        <v>0</v>
      </c>
      <c r="AF245" s="30"/>
      <c r="AG245" s="30"/>
      <c r="AH245" s="26">
        <f t="shared" si="117"/>
        <v>0</v>
      </c>
      <c r="AI245" s="21"/>
    </row>
    <row r="246" spans="1:35" ht="26" x14ac:dyDescent="0.35">
      <c r="A246" s="60"/>
      <c r="B246" s="60"/>
      <c r="C246" s="21"/>
      <c r="D246" s="29" t="s">
        <v>580</v>
      </c>
      <c r="E246" s="30" t="s">
        <v>581</v>
      </c>
      <c r="F246" s="31">
        <v>69</v>
      </c>
      <c r="G246" s="31">
        <f t="shared" si="128"/>
        <v>69</v>
      </c>
      <c r="H246" s="24">
        <v>0.25</v>
      </c>
      <c r="I246" s="24">
        <v>0.25</v>
      </c>
      <c r="J246" s="24">
        <v>0.25</v>
      </c>
      <c r="K246" s="24">
        <v>0.25</v>
      </c>
      <c r="L246" s="30" t="s">
        <v>582</v>
      </c>
      <c r="M246" s="30" t="s">
        <v>598</v>
      </c>
      <c r="N246" s="18">
        <v>0</v>
      </c>
      <c r="O246" s="19">
        <f>+(N246*100%)/$G$246</f>
        <v>0</v>
      </c>
      <c r="P246" s="26">
        <f t="shared" si="127"/>
        <v>0</v>
      </c>
      <c r="Q246" s="30"/>
      <c r="R246" s="30"/>
      <c r="S246" s="18">
        <v>0</v>
      </c>
      <c r="T246" s="19">
        <f>+(S246*100%)/$G$246</f>
        <v>0</v>
      </c>
      <c r="U246" s="26">
        <f t="shared" si="124"/>
        <v>0</v>
      </c>
      <c r="V246" s="30"/>
      <c r="W246" s="30"/>
      <c r="X246" s="18">
        <v>0</v>
      </c>
      <c r="Y246" s="19">
        <f>+(X246*100%)/$G$246</f>
        <v>0</v>
      </c>
      <c r="Z246" s="26">
        <f t="shared" si="125"/>
        <v>0</v>
      </c>
      <c r="AA246" s="30"/>
      <c r="AB246" s="30"/>
      <c r="AC246" s="18">
        <v>0</v>
      </c>
      <c r="AD246" s="19">
        <f>+(AC246*100%)/$G$246</f>
        <v>0</v>
      </c>
      <c r="AE246" s="26">
        <f t="shared" si="126"/>
        <v>0</v>
      </c>
      <c r="AF246" s="30"/>
      <c r="AG246" s="30"/>
      <c r="AH246" s="26">
        <f t="shared" si="117"/>
        <v>0</v>
      </c>
      <c r="AI246" s="21"/>
    </row>
    <row r="247" spans="1:35" ht="26" x14ac:dyDescent="0.35">
      <c r="A247" s="60"/>
      <c r="B247" s="60"/>
      <c r="C247" s="21"/>
      <c r="D247" s="29" t="s">
        <v>580</v>
      </c>
      <c r="E247" s="30" t="s">
        <v>581</v>
      </c>
      <c r="F247" s="31">
        <v>26</v>
      </c>
      <c r="G247" s="31">
        <f t="shared" si="128"/>
        <v>26</v>
      </c>
      <c r="H247" s="24">
        <v>0.25</v>
      </c>
      <c r="I247" s="24">
        <v>0.25</v>
      </c>
      <c r="J247" s="24">
        <v>0.25</v>
      </c>
      <c r="K247" s="24">
        <v>0.25</v>
      </c>
      <c r="L247" s="30" t="s">
        <v>582</v>
      </c>
      <c r="M247" s="30" t="s">
        <v>528</v>
      </c>
      <c r="N247" s="18">
        <v>0</v>
      </c>
      <c r="O247" s="19">
        <f>+(N247*100%)/$G$247</f>
        <v>0</v>
      </c>
      <c r="P247" s="26">
        <f t="shared" si="127"/>
        <v>0</v>
      </c>
      <c r="Q247" s="30"/>
      <c r="R247" s="30"/>
      <c r="S247" s="18">
        <v>0</v>
      </c>
      <c r="T247" s="19">
        <f>+(S247*100%)/$G$247</f>
        <v>0</v>
      </c>
      <c r="U247" s="26">
        <f t="shared" si="124"/>
        <v>0</v>
      </c>
      <c r="V247" s="30"/>
      <c r="W247" s="30"/>
      <c r="X247" s="18">
        <v>0</v>
      </c>
      <c r="Y247" s="19">
        <f>+(X247*100%)/$G$247</f>
        <v>0</v>
      </c>
      <c r="Z247" s="26">
        <f t="shared" si="125"/>
        <v>0</v>
      </c>
      <c r="AA247" s="30"/>
      <c r="AB247" s="30"/>
      <c r="AC247" s="18">
        <v>0</v>
      </c>
      <c r="AD247" s="19">
        <f>+(AC247*100%)/$G$247</f>
        <v>0</v>
      </c>
      <c r="AE247" s="26">
        <f t="shared" si="126"/>
        <v>0</v>
      </c>
      <c r="AF247" s="30"/>
      <c r="AG247" s="30"/>
      <c r="AH247" s="26">
        <f t="shared" si="117"/>
        <v>0</v>
      </c>
      <c r="AI247" s="21"/>
    </row>
    <row r="248" spans="1:35" ht="26" x14ac:dyDescent="0.35">
      <c r="A248" s="60"/>
      <c r="B248" s="60"/>
      <c r="C248" s="21"/>
      <c r="D248" s="29" t="s">
        <v>580</v>
      </c>
      <c r="E248" s="30" t="s">
        <v>581</v>
      </c>
      <c r="F248" s="31">
        <v>6</v>
      </c>
      <c r="G248" s="31">
        <f t="shared" si="128"/>
        <v>6</v>
      </c>
      <c r="H248" s="24">
        <v>0.25</v>
      </c>
      <c r="I248" s="24">
        <v>0.25</v>
      </c>
      <c r="J248" s="24">
        <v>0.25</v>
      </c>
      <c r="K248" s="24">
        <v>0.25</v>
      </c>
      <c r="L248" s="30" t="s">
        <v>582</v>
      </c>
      <c r="M248" s="30" t="s">
        <v>532</v>
      </c>
      <c r="N248" s="18">
        <v>0</v>
      </c>
      <c r="O248" s="19">
        <f>+(N248*100%)/$G$248</f>
        <v>0</v>
      </c>
      <c r="P248" s="26">
        <f t="shared" si="127"/>
        <v>0</v>
      </c>
      <c r="Q248" s="30"/>
      <c r="R248" s="30"/>
      <c r="S248" s="18">
        <v>0</v>
      </c>
      <c r="T248" s="19">
        <f>+(S248*100%)/$G$248</f>
        <v>0</v>
      </c>
      <c r="U248" s="26">
        <f t="shared" si="124"/>
        <v>0</v>
      </c>
      <c r="V248" s="30"/>
      <c r="W248" s="30"/>
      <c r="X248" s="18">
        <v>0</v>
      </c>
      <c r="Y248" s="19">
        <f>+(X248*100%)/$G$248</f>
        <v>0</v>
      </c>
      <c r="Z248" s="26">
        <f t="shared" si="125"/>
        <v>0</v>
      </c>
      <c r="AA248" s="30"/>
      <c r="AB248" s="30"/>
      <c r="AC248" s="18">
        <v>0</v>
      </c>
      <c r="AD248" s="19">
        <f>+(AC248*100%)/$G$248</f>
        <v>0</v>
      </c>
      <c r="AE248" s="26">
        <f t="shared" si="126"/>
        <v>0</v>
      </c>
      <c r="AF248" s="30"/>
      <c r="AG248" s="30"/>
      <c r="AH248" s="26">
        <f t="shared" si="117"/>
        <v>0</v>
      </c>
      <c r="AI248" s="21"/>
    </row>
    <row r="249" spans="1:35" ht="26" x14ac:dyDescent="0.35">
      <c r="A249" s="60"/>
      <c r="B249" s="60"/>
      <c r="C249" s="21"/>
      <c r="D249" s="29" t="s">
        <v>580</v>
      </c>
      <c r="E249" s="30" t="s">
        <v>581</v>
      </c>
      <c r="F249" s="31">
        <v>8</v>
      </c>
      <c r="G249" s="31">
        <f t="shared" si="128"/>
        <v>8</v>
      </c>
      <c r="H249" s="24">
        <v>0.25</v>
      </c>
      <c r="I249" s="24">
        <v>0.25</v>
      </c>
      <c r="J249" s="24">
        <v>0.25</v>
      </c>
      <c r="K249" s="24">
        <v>0.25</v>
      </c>
      <c r="L249" s="30" t="s">
        <v>582</v>
      </c>
      <c r="M249" s="30" t="s">
        <v>45</v>
      </c>
      <c r="N249" s="18">
        <v>0</v>
      </c>
      <c r="O249" s="19">
        <f>+(N249*100%)/$G$249</f>
        <v>0</v>
      </c>
      <c r="P249" s="26">
        <f t="shared" si="127"/>
        <v>0</v>
      </c>
      <c r="Q249" s="30"/>
      <c r="R249" s="30"/>
      <c r="S249" s="18">
        <v>0</v>
      </c>
      <c r="T249" s="19">
        <f>+(S249*100%)/$G$249</f>
        <v>0</v>
      </c>
      <c r="U249" s="26">
        <f t="shared" si="124"/>
        <v>0</v>
      </c>
      <c r="V249" s="30"/>
      <c r="W249" s="30"/>
      <c r="X249" s="18">
        <v>0</v>
      </c>
      <c r="Y249" s="19">
        <f>+(X249*100%)/$G$249</f>
        <v>0</v>
      </c>
      <c r="Z249" s="26">
        <f t="shared" si="125"/>
        <v>0</v>
      </c>
      <c r="AA249" s="30"/>
      <c r="AB249" s="30"/>
      <c r="AC249" s="18">
        <v>0</v>
      </c>
      <c r="AD249" s="19">
        <f>+(AC249*100%)/$G$249</f>
        <v>0</v>
      </c>
      <c r="AE249" s="26">
        <f t="shared" si="126"/>
        <v>0</v>
      </c>
      <c r="AF249" s="30"/>
      <c r="AG249" s="30"/>
      <c r="AH249" s="26">
        <f t="shared" si="117"/>
        <v>0</v>
      </c>
      <c r="AI249" s="21"/>
    </row>
    <row r="250" spans="1:35" ht="26" x14ac:dyDescent="0.35">
      <c r="A250" s="60"/>
      <c r="B250" s="60"/>
      <c r="C250" s="21"/>
      <c r="D250" s="29" t="s">
        <v>580</v>
      </c>
      <c r="E250" s="30" t="s">
        <v>581</v>
      </c>
      <c r="F250" s="31">
        <v>1</v>
      </c>
      <c r="G250" s="31">
        <f t="shared" si="128"/>
        <v>1</v>
      </c>
      <c r="H250" s="24">
        <v>0.25</v>
      </c>
      <c r="I250" s="24">
        <v>0.25</v>
      </c>
      <c r="J250" s="24">
        <v>0.25</v>
      </c>
      <c r="K250" s="24">
        <v>0.25</v>
      </c>
      <c r="L250" s="30" t="s">
        <v>582</v>
      </c>
      <c r="M250" s="30" t="s">
        <v>599</v>
      </c>
      <c r="N250" s="18">
        <v>0</v>
      </c>
      <c r="O250" s="19">
        <f>+(N250*100%)/$G$250</f>
        <v>0</v>
      </c>
      <c r="P250" s="26">
        <f t="shared" si="127"/>
        <v>0</v>
      </c>
      <c r="Q250" s="30"/>
      <c r="R250" s="30"/>
      <c r="S250" s="18">
        <v>0</v>
      </c>
      <c r="T250" s="19">
        <f>+(S250*100%)/$G$250</f>
        <v>0</v>
      </c>
      <c r="U250" s="26">
        <f t="shared" si="124"/>
        <v>0</v>
      </c>
      <c r="V250" s="30"/>
      <c r="W250" s="30"/>
      <c r="X250" s="18">
        <v>0</v>
      </c>
      <c r="Y250" s="19">
        <f>+(X250*100%)/$G$250</f>
        <v>0</v>
      </c>
      <c r="Z250" s="26">
        <f t="shared" si="125"/>
        <v>0</v>
      </c>
      <c r="AA250" s="30"/>
      <c r="AB250" s="30"/>
      <c r="AC250" s="18">
        <v>0</v>
      </c>
      <c r="AD250" s="19">
        <f>+(AC250*100%)/$G$250</f>
        <v>0</v>
      </c>
      <c r="AE250" s="26">
        <f t="shared" si="126"/>
        <v>0</v>
      </c>
      <c r="AF250" s="30"/>
      <c r="AG250" s="30"/>
      <c r="AH250" s="26">
        <f t="shared" si="117"/>
        <v>0</v>
      </c>
      <c r="AI250" s="21"/>
    </row>
    <row r="251" spans="1:35" ht="26" x14ac:dyDescent="0.35">
      <c r="A251" s="60"/>
      <c r="B251" s="60"/>
      <c r="C251" s="21"/>
      <c r="D251" s="29" t="s">
        <v>580</v>
      </c>
      <c r="E251" s="30" t="s">
        <v>581</v>
      </c>
      <c r="F251" s="31">
        <v>181</v>
      </c>
      <c r="G251" s="31">
        <f t="shared" si="128"/>
        <v>181</v>
      </c>
      <c r="H251" s="24">
        <v>0.25</v>
      </c>
      <c r="I251" s="24">
        <v>0.25</v>
      </c>
      <c r="J251" s="24">
        <v>0.25</v>
      </c>
      <c r="K251" s="24">
        <v>0.25</v>
      </c>
      <c r="L251" s="30" t="s">
        <v>582</v>
      </c>
      <c r="M251" s="30" t="s">
        <v>537</v>
      </c>
      <c r="N251" s="18">
        <v>0</v>
      </c>
      <c r="O251" s="19">
        <f>+(N251*100%)/$G$251</f>
        <v>0</v>
      </c>
      <c r="P251" s="26">
        <f t="shared" si="127"/>
        <v>0</v>
      </c>
      <c r="Q251" s="30"/>
      <c r="R251" s="30"/>
      <c r="S251" s="18">
        <v>0</v>
      </c>
      <c r="T251" s="19">
        <f>+(S251*100%)/$G$251</f>
        <v>0</v>
      </c>
      <c r="U251" s="26">
        <f t="shared" si="124"/>
        <v>0</v>
      </c>
      <c r="V251" s="30"/>
      <c r="W251" s="30"/>
      <c r="X251" s="18">
        <v>0</v>
      </c>
      <c r="Y251" s="19">
        <f>+(X251*100%)/$G$251</f>
        <v>0</v>
      </c>
      <c r="Z251" s="26">
        <f t="shared" si="125"/>
        <v>0</v>
      </c>
      <c r="AA251" s="30"/>
      <c r="AB251" s="30"/>
      <c r="AC251" s="18">
        <v>0</v>
      </c>
      <c r="AD251" s="19">
        <f>+(AC251*100%)/$G$251</f>
        <v>0</v>
      </c>
      <c r="AE251" s="26">
        <f t="shared" si="126"/>
        <v>0</v>
      </c>
      <c r="AF251" s="30"/>
      <c r="AG251" s="30"/>
      <c r="AH251" s="26">
        <f t="shared" si="117"/>
        <v>0</v>
      </c>
      <c r="AI251" s="21"/>
    </row>
    <row r="252" spans="1:35" ht="26" x14ac:dyDescent="0.35">
      <c r="A252" s="60"/>
      <c r="B252" s="60"/>
      <c r="C252" s="21"/>
      <c r="D252" s="29" t="s">
        <v>580</v>
      </c>
      <c r="E252" s="30" t="s">
        <v>581</v>
      </c>
      <c r="F252" s="31">
        <v>1</v>
      </c>
      <c r="G252" s="31">
        <f t="shared" si="128"/>
        <v>1</v>
      </c>
      <c r="H252" s="24">
        <v>0.25</v>
      </c>
      <c r="I252" s="24">
        <v>0.25</v>
      </c>
      <c r="J252" s="24">
        <v>0.25</v>
      </c>
      <c r="K252" s="24">
        <v>0.25</v>
      </c>
      <c r="L252" s="30" t="s">
        <v>582</v>
      </c>
      <c r="M252" s="30" t="s">
        <v>600</v>
      </c>
      <c r="N252" s="18">
        <v>0</v>
      </c>
      <c r="O252" s="19">
        <f>+(N252*100%)/$G$252</f>
        <v>0</v>
      </c>
      <c r="P252" s="26">
        <f t="shared" si="127"/>
        <v>0</v>
      </c>
      <c r="Q252" s="30"/>
      <c r="R252" s="30"/>
      <c r="S252" s="18">
        <v>0</v>
      </c>
      <c r="T252" s="19">
        <f>+(S252*100%)/$G$252</f>
        <v>0</v>
      </c>
      <c r="U252" s="26">
        <f t="shared" si="124"/>
        <v>0</v>
      </c>
      <c r="V252" s="30"/>
      <c r="W252" s="30"/>
      <c r="X252" s="18">
        <v>0</v>
      </c>
      <c r="Y252" s="19">
        <f>+(X252*100%)/$G$252</f>
        <v>0</v>
      </c>
      <c r="Z252" s="26">
        <f t="shared" si="125"/>
        <v>0</v>
      </c>
      <c r="AA252" s="30"/>
      <c r="AB252" s="30"/>
      <c r="AC252" s="18">
        <v>0</v>
      </c>
      <c r="AD252" s="19">
        <f>+(AC252*100%)/$G$252</f>
        <v>0</v>
      </c>
      <c r="AE252" s="26">
        <f t="shared" si="126"/>
        <v>0</v>
      </c>
      <c r="AF252" s="30"/>
      <c r="AG252" s="30"/>
      <c r="AH252" s="26">
        <f t="shared" si="117"/>
        <v>0</v>
      </c>
      <c r="AI252" s="21"/>
    </row>
    <row r="253" spans="1:35" ht="26" x14ac:dyDescent="0.35">
      <c r="A253" s="60"/>
      <c r="B253" s="60"/>
      <c r="C253" s="21"/>
      <c r="D253" s="29" t="s">
        <v>580</v>
      </c>
      <c r="E253" s="30" t="s">
        <v>581</v>
      </c>
      <c r="F253" s="31">
        <v>1</v>
      </c>
      <c r="G253" s="31">
        <f t="shared" si="128"/>
        <v>1</v>
      </c>
      <c r="H253" s="24">
        <v>0.25</v>
      </c>
      <c r="I253" s="24">
        <v>0.25</v>
      </c>
      <c r="J253" s="24">
        <v>0.25</v>
      </c>
      <c r="K253" s="24">
        <v>0.25</v>
      </c>
      <c r="L253" s="30" t="s">
        <v>582</v>
      </c>
      <c r="M253" s="30" t="s">
        <v>601</v>
      </c>
      <c r="N253" s="18">
        <v>0</v>
      </c>
      <c r="O253" s="19">
        <f>+(N253*100%)/$G$253</f>
        <v>0</v>
      </c>
      <c r="P253" s="26">
        <f t="shared" si="127"/>
        <v>0</v>
      </c>
      <c r="Q253" s="30"/>
      <c r="R253" s="30"/>
      <c r="S253" s="18">
        <v>0</v>
      </c>
      <c r="T253" s="19">
        <f>+(S253*100%)/$G$253</f>
        <v>0</v>
      </c>
      <c r="U253" s="26">
        <f t="shared" si="124"/>
        <v>0</v>
      </c>
      <c r="V253" s="30"/>
      <c r="W253" s="30"/>
      <c r="X253" s="18">
        <v>0</v>
      </c>
      <c r="Y253" s="19">
        <f>+(X253*100%)/$G$253</f>
        <v>0</v>
      </c>
      <c r="Z253" s="26">
        <f t="shared" si="125"/>
        <v>0</v>
      </c>
      <c r="AA253" s="30"/>
      <c r="AB253" s="30"/>
      <c r="AC253" s="18">
        <v>0</v>
      </c>
      <c r="AD253" s="19">
        <f>+(AC253*100%)/$G$253</f>
        <v>0</v>
      </c>
      <c r="AE253" s="26">
        <f t="shared" si="126"/>
        <v>0</v>
      </c>
      <c r="AF253" s="30"/>
      <c r="AG253" s="30"/>
      <c r="AH253" s="26">
        <f t="shared" si="117"/>
        <v>0</v>
      </c>
      <c r="AI253" s="21"/>
    </row>
    <row r="254" spans="1:35" ht="26" x14ac:dyDescent="0.35">
      <c r="A254" s="60"/>
      <c r="B254" s="60"/>
      <c r="C254" s="21"/>
      <c r="D254" s="29" t="s">
        <v>580</v>
      </c>
      <c r="E254" s="30" t="s">
        <v>581</v>
      </c>
      <c r="F254" s="31">
        <v>41</v>
      </c>
      <c r="G254" s="31">
        <f t="shared" si="128"/>
        <v>41</v>
      </c>
      <c r="H254" s="24">
        <v>0.25</v>
      </c>
      <c r="I254" s="24">
        <v>0.25</v>
      </c>
      <c r="J254" s="24">
        <v>0.25</v>
      </c>
      <c r="K254" s="24">
        <v>0.25</v>
      </c>
      <c r="L254" s="30" t="s">
        <v>582</v>
      </c>
      <c r="M254" s="30" t="s">
        <v>540</v>
      </c>
      <c r="N254" s="18">
        <v>0</v>
      </c>
      <c r="O254" s="19">
        <f>+(N254*100%)/$G$254</f>
        <v>0</v>
      </c>
      <c r="P254" s="26">
        <f t="shared" si="127"/>
        <v>0</v>
      </c>
      <c r="Q254" s="30"/>
      <c r="R254" s="30"/>
      <c r="S254" s="18">
        <v>0</v>
      </c>
      <c r="T254" s="19">
        <f>+(S254*100%)/$G$254</f>
        <v>0</v>
      </c>
      <c r="U254" s="26">
        <f t="shared" si="124"/>
        <v>0</v>
      </c>
      <c r="V254" s="30"/>
      <c r="W254" s="30"/>
      <c r="X254" s="18">
        <v>0</v>
      </c>
      <c r="Y254" s="19">
        <f>+(X254*100%)/$G$254</f>
        <v>0</v>
      </c>
      <c r="Z254" s="26">
        <f t="shared" si="125"/>
        <v>0</v>
      </c>
      <c r="AA254" s="30"/>
      <c r="AB254" s="30"/>
      <c r="AC254" s="18">
        <v>0</v>
      </c>
      <c r="AD254" s="19">
        <f>+(AC254*100%)/$G$254</f>
        <v>0</v>
      </c>
      <c r="AE254" s="26">
        <f t="shared" si="126"/>
        <v>0</v>
      </c>
      <c r="AF254" s="30"/>
      <c r="AG254" s="30"/>
      <c r="AH254" s="26">
        <f t="shared" si="117"/>
        <v>0</v>
      </c>
      <c r="AI254" s="21"/>
    </row>
    <row r="255" spans="1:35" ht="39" x14ac:dyDescent="0.35">
      <c r="A255" s="12"/>
      <c r="B255" s="12"/>
      <c r="C255" s="13" t="s">
        <v>602</v>
      </c>
      <c r="D255" s="13"/>
      <c r="E255" s="14" t="s">
        <v>603</v>
      </c>
      <c r="F255" s="15">
        <f>SUM(F256:F278)</f>
        <v>15955</v>
      </c>
      <c r="G255" s="15">
        <f>SUM(G256:G278)</f>
        <v>54781.17</v>
      </c>
      <c r="H255" s="17">
        <v>0.25</v>
      </c>
      <c r="I255" s="17">
        <v>0.25</v>
      </c>
      <c r="J255" s="17">
        <v>0.25</v>
      </c>
      <c r="K255" s="17">
        <v>0.25</v>
      </c>
      <c r="L255" s="14" t="s">
        <v>313</v>
      </c>
      <c r="M255" s="14" t="s">
        <v>39</v>
      </c>
      <c r="N255" s="85">
        <f>SUM(N256:N260)</f>
        <v>0</v>
      </c>
      <c r="O255" s="86">
        <f>SUM(O256:O260)/23</f>
        <v>0</v>
      </c>
      <c r="P255" s="86">
        <f>SUM(P256:P260)/23</f>
        <v>0</v>
      </c>
      <c r="Q255" s="14"/>
      <c r="R255" s="14"/>
      <c r="S255" s="85">
        <f>SUM(S256:S260)</f>
        <v>0</v>
      </c>
      <c r="T255" s="86">
        <f>SUM(T256:T260)/23</f>
        <v>0</v>
      </c>
      <c r="U255" s="86">
        <f>SUM(U256:U260)/23</f>
        <v>0</v>
      </c>
      <c r="V255" s="14"/>
      <c r="W255" s="14"/>
      <c r="X255" s="85">
        <f>SUM(X256:X260)</f>
        <v>0</v>
      </c>
      <c r="Y255" s="86">
        <f>SUM(Y256:Y260)/23</f>
        <v>0</v>
      </c>
      <c r="Z255" s="86">
        <f>SUM(Z256:Z260)/23</f>
        <v>0</v>
      </c>
      <c r="AA255" s="14"/>
      <c r="AB255" s="14"/>
      <c r="AC255" s="85">
        <f>SUM(AC256:AC260)</f>
        <v>0</v>
      </c>
      <c r="AD255" s="86">
        <f>SUM(AD256:AD260)/23</f>
        <v>0</v>
      </c>
      <c r="AE255" s="86">
        <f>SUM(AE256:AE260)/23</f>
        <v>0</v>
      </c>
      <c r="AF255" s="14"/>
      <c r="AG255" s="14"/>
      <c r="AH255" s="86">
        <f t="shared" si="117"/>
        <v>0</v>
      </c>
      <c r="AI255" s="21"/>
    </row>
    <row r="256" spans="1:35" ht="39" x14ac:dyDescent="0.35">
      <c r="A256" s="30"/>
      <c r="B256" s="30"/>
      <c r="C256" s="21"/>
      <c r="D256" s="29" t="s">
        <v>604</v>
      </c>
      <c r="E256" s="30" t="s">
        <v>557</v>
      </c>
      <c r="F256" s="31">
        <v>0</v>
      </c>
      <c r="G256" s="31">
        <v>30000</v>
      </c>
      <c r="H256" s="24">
        <v>0.25</v>
      </c>
      <c r="I256" s="24">
        <v>0.25</v>
      </c>
      <c r="J256" s="24">
        <v>0.25</v>
      </c>
      <c r="K256" s="24">
        <v>0.25</v>
      </c>
      <c r="L256" s="30" t="s">
        <v>558</v>
      </c>
      <c r="M256" s="30" t="s">
        <v>159</v>
      </c>
      <c r="N256" s="18">
        <v>0</v>
      </c>
      <c r="O256" s="19">
        <f>+(N256*100%)/$G$256</f>
        <v>0</v>
      </c>
      <c r="P256" s="26">
        <f t="shared" ref="P256:P258" si="129">+O256</f>
        <v>0</v>
      </c>
      <c r="Q256" s="30"/>
      <c r="R256" s="30"/>
      <c r="S256" s="18">
        <v>0</v>
      </c>
      <c r="T256" s="19">
        <f>+(S256*100%)/$G$256</f>
        <v>0</v>
      </c>
      <c r="U256" s="26">
        <f t="shared" ref="U256:U278" si="130">+T256</f>
        <v>0</v>
      </c>
      <c r="V256" s="30"/>
      <c r="W256" s="30"/>
      <c r="X256" s="18">
        <v>0</v>
      </c>
      <c r="Y256" s="19">
        <f>+(X256*100%)/$G$256</f>
        <v>0</v>
      </c>
      <c r="Z256" s="26">
        <f t="shared" ref="Z256:Z278" si="131">+Y256</f>
        <v>0</v>
      </c>
      <c r="AA256" s="30"/>
      <c r="AB256" s="30"/>
      <c r="AC256" s="18">
        <v>0</v>
      </c>
      <c r="AD256" s="19">
        <f>+(AC256*100%)/$G$256</f>
        <v>0</v>
      </c>
      <c r="AE256" s="26">
        <f t="shared" ref="AE256:AE278" si="132">+AD256</f>
        <v>0</v>
      </c>
      <c r="AF256" s="30"/>
      <c r="AG256" s="30"/>
      <c r="AH256" s="26">
        <f t="shared" si="117"/>
        <v>0</v>
      </c>
      <c r="AI256" s="21"/>
    </row>
    <row r="257" spans="1:35" ht="39" x14ac:dyDescent="0.35">
      <c r="A257" s="30"/>
      <c r="B257" s="30"/>
      <c r="C257" s="30"/>
      <c r="D257" s="65" t="s">
        <v>605</v>
      </c>
      <c r="E257" s="30" t="s">
        <v>606</v>
      </c>
      <c r="F257" s="31">
        <v>0</v>
      </c>
      <c r="G257" s="31">
        <v>100</v>
      </c>
      <c r="H257" s="32">
        <v>0.25</v>
      </c>
      <c r="I257" s="32">
        <v>0.25</v>
      </c>
      <c r="J257" s="32">
        <v>0.25</v>
      </c>
      <c r="K257" s="32">
        <v>0.25</v>
      </c>
      <c r="L257" s="30" t="s">
        <v>607</v>
      </c>
      <c r="M257" s="31" t="s">
        <v>608</v>
      </c>
      <c r="N257" s="18">
        <v>0</v>
      </c>
      <c r="O257" s="19">
        <f>+(N257*100%)/$G$257</f>
        <v>0</v>
      </c>
      <c r="P257" s="26">
        <f t="shared" si="129"/>
        <v>0</v>
      </c>
      <c r="Q257" s="30"/>
      <c r="R257" s="31"/>
      <c r="S257" s="18">
        <v>0</v>
      </c>
      <c r="T257" s="19">
        <f>+(S257*100%)/$G$257</f>
        <v>0</v>
      </c>
      <c r="U257" s="26">
        <f t="shared" si="130"/>
        <v>0</v>
      </c>
      <c r="V257" s="30"/>
      <c r="W257" s="31"/>
      <c r="X257" s="18">
        <v>0</v>
      </c>
      <c r="Y257" s="19">
        <f>+(X257*100%)/$G$257</f>
        <v>0</v>
      </c>
      <c r="Z257" s="26">
        <f t="shared" si="131"/>
        <v>0</v>
      </c>
      <c r="AA257" s="30"/>
      <c r="AB257" s="31"/>
      <c r="AC257" s="18">
        <v>0</v>
      </c>
      <c r="AD257" s="19">
        <f>+(AC257*100%)/$G$257</f>
        <v>0</v>
      </c>
      <c r="AE257" s="26">
        <f t="shared" si="132"/>
        <v>0</v>
      </c>
      <c r="AF257" s="30"/>
      <c r="AG257" s="31"/>
      <c r="AH257" s="26">
        <f t="shared" si="117"/>
        <v>0</v>
      </c>
      <c r="AI257" s="21"/>
    </row>
    <row r="258" spans="1:35" ht="39" x14ac:dyDescent="0.35">
      <c r="A258" s="30"/>
      <c r="B258" s="30"/>
      <c r="C258" s="30"/>
      <c r="D258" s="65" t="s">
        <v>609</v>
      </c>
      <c r="E258" s="30" t="s">
        <v>610</v>
      </c>
      <c r="F258" s="31">
        <v>0</v>
      </c>
      <c r="G258" s="31">
        <v>1</v>
      </c>
      <c r="H258" s="32">
        <v>0.25</v>
      </c>
      <c r="I258" s="32">
        <v>0.25</v>
      </c>
      <c r="J258" s="32">
        <v>0.25</v>
      </c>
      <c r="K258" s="32">
        <v>0.25</v>
      </c>
      <c r="L258" s="30" t="s">
        <v>611</v>
      </c>
      <c r="M258" s="31" t="s">
        <v>608</v>
      </c>
      <c r="N258" s="18">
        <v>0</v>
      </c>
      <c r="O258" s="19">
        <f>+(N258*100%)/$G$258</f>
        <v>0</v>
      </c>
      <c r="P258" s="26">
        <f t="shared" si="129"/>
        <v>0</v>
      </c>
      <c r="Q258" s="30"/>
      <c r="R258" s="31"/>
      <c r="S258" s="18">
        <v>0</v>
      </c>
      <c r="T258" s="19">
        <f>+(S258*100%)/$G$258</f>
        <v>0</v>
      </c>
      <c r="U258" s="26">
        <f t="shared" si="130"/>
        <v>0</v>
      </c>
      <c r="V258" s="30"/>
      <c r="W258" s="31"/>
      <c r="X258" s="18">
        <v>0</v>
      </c>
      <c r="Y258" s="19">
        <f>+(X258*100%)/$G$258</f>
        <v>0</v>
      </c>
      <c r="Z258" s="26">
        <f t="shared" si="131"/>
        <v>0</v>
      </c>
      <c r="AA258" s="30"/>
      <c r="AB258" s="31"/>
      <c r="AC258" s="18">
        <v>0</v>
      </c>
      <c r="AD258" s="19">
        <f>+(AC258*100%)/$G$258</f>
        <v>0</v>
      </c>
      <c r="AE258" s="26">
        <f t="shared" si="132"/>
        <v>0</v>
      </c>
      <c r="AF258" s="30"/>
      <c r="AG258" s="31"/>
      <c r="AH258" s="26">
        <f t="shared" si="117"/>
        <v>0</v>
      </c>
      <c r="AI258" s="21"/>
    </row>
    <row r="259" spans="1:35" ht="39" x14ac:dyDescent="0.35">
      <c r="A259" s="30"/>
      <c r="B259" s="30"/>
      <c r="C259" s="30"/>
      <c r="D259" s="65" t="s">
        <v>196</v>
      </c>
      <c r="E259" s="30" t="s">
        <v>612</v>
      </c>
      <c r="F259" s="31">
        <v>2</v>
      </c>
      <c r="G259" s="31">
        <v>1</v>
      </c>
      <c r="H259" s="32">
        <v>0</v>
      </c>
      <c r="I259" s="32">
        <v>0.5</v>
      </c>
      <c r="J259" s="32">
        <v>0</v>
      </c>
      <c r="K259" s="32">
        <v>0.5</v>
      </c>
      <c r="L259" s="30" t="s">
        <v>198</v>
      </c>
      <c r="M259" s="31" t="s">
        <v>608</v>
      </c>
      <c r="N259" s="18">
        <v>0</v>
      </c>
      <c r="O259" s="19">
        <f>+(N259*100%)/$G$259</f>
        <v>0</v>
      </c>
      <c r="P259" s="26">
        <f t="shared" ref="P259:P278" si="133">+O259</f>
        <v>0</v>
      </c>
      <c r="Q259" s="30"/>
      <c r="R259" s="31"/>
      <c r="S259" s="18">
        <v>0</v>
      </c>
      <c r="T259" s="19">
        <f>+(S259*100%)/$G$259</f>
        <v>0</v>
      </c>
      <c r="U259" s="26">
        <f t="shared" si="130"/>
        <v>0</v>
      </c>
      <c r="V259" s="30"/>
      <c r="W259" s="31"/>
      <c r="X259" s="18">
        <v>0</v>
      </c>
      <c r="Y259" s="19">
        <f>+(X259*100%)/$G$259</f>
        <v>0</v>
      </c>
      <c r="Z259" s="26">
        <f t="shared" si="131"/>
        <v>0</v>
      </c>
      <c r="AA259" s="30"/>
      <c r="AB259" s="31"/>
      <c r="AC259" s="18">
        <v>0</v>
      </c>
      <c r="AD259" s="19">
        <f>+(AC259*100%)/$G$259</f>
        <v>0</v>
      </c>
      <c r="AE259" s="26">
        <f t="shared" si="132"/>
        <v>0</v>
      </c>
      <c r="AF259" s="30"/>
      <c r="AG259" s="31"/>
      <c r="AH259" s="26">
        <f t="shared" si="117"/>
        <v>0</v>
      </c>
      <c r="AI259" s="21"/>
    </row>
    <row r="260" spans="1:35" ht="52" x14ac:dyDescent="0.35">
      <c r="A260" s="30"/>
      <c r="B260" s="30"/>
      <c r="C260" s="30"/>
      <c r="D260" s="65" t="s">
        <v>202</v>
      </c>
      <c r="E260" s="30" t="s">
        <v>203</v>
      </c>
      <c r="F260" s="31">
        <v>4</v>
      </c>
      <c r="G260" s="31">
        <v>1</v>
      </c>
      <c r="H260" s="32">
        <v>0.25</v>
      </c>
      <c r="I260" s="32">
        <v>0.25</v>
      </c>
      <c r="J260" s="32">
        <v>0.25</v>
      </c>
      <c r="K260" s="32">
        <v>0.25</v>
      </c>
      <c r="L260" s="30" t="s">
        <v>613</v>
      </c>
      <c r="M260" s="31" t="s">
        <v>608</v>
      </c>
      <c r="N260" s="18">
        <v>0</v>
      </c>
      <c r="O260" s="19">
        <f>+(N260*100%)/$G$260</f>
        <v>0</v>
      </c>
      <c r="P260" s="26">
        <f t="shared" si="133"/>
        <v>0</v>
      </c>
      <c r="Q260" s="30"/>
      <c r="R260" s="31"/>
      <c r="S260" s="18">
        <v>0</v>
      </c>
      <c r="T260" s="19">
        <f>+(S260*100%)/$G$260</f>
        <v>0</v>
      </c>
      <c r="U260" s="26">
        <f t="shared" si="130"/>
        <v>0</v>
      </c>
      <c r="V260" s="30"/>
      <c r="W260" s="31"/>
      <c r="X260" s="18">
        <v>0</v>
      </c>
      <c r="Y260" s="19">
        <f>+(X260*100%)/$G$260</f>
        <v>0</v>
      </c>
      <c r="Z260" s="26">
        <f t="shared" si="131"/>
        <v>0</v>
      </c>
      <c r="AA260" s="30"/>
      <c r="AB260" s="31"/>
      <c r="AC260" s="18">
        <v>0</v>
      </c>
      <c r="AD260" s="19">
        <f>+(AC260*100%)/$G$260</f>
        <v>0</v>
      </c>
      <c r="AE260" s="26">
        <f t="shared" si="132"/>
        <v>0</v>
      </c>
      <c r="AF260" s="30"/>
      <c r="AG260" s="31"/>
      <c r="AH260" s="26">
        <f t="shared" si="117"/>
        <v>0</v>
      </c>
      <c r="AI260" s="21"/>
    </row>
    <row r="261" spans="1:35" ht="65" x14ac:dyDescent="0.35">
      <c r="A261" s="30"/>
      <c r="B261" s="30"/>
      <c r="C261" s="30"/>
      <c r="D261" s="65" t="s">
        <v>614</v>
      </c>
      <c r="E261" s="30" t="s">
        <v>615</v>
      </c>
      <c r="F261" s="79">
        <v>372</v>
      </c>
      <c r="G261" s="79">
        <v>400</v>
      </c>
      <c r="H261" s="32">
        <v>0.25</v>
      </c>
      <c r="I261" s="32">
        <v>0.25</v>
      </c>
      <c r="J261" s="32">
        <v>0.25</v>
      </c>
      <c r="K261" s="32">
        <v>0.25</v>
      </c>
      <c r="L261" s="30" t="s">
        <v>616</v>
      </c>
      <c r="M261" s="30" t="s">
        <v>562</v>
      </c>
      <c r="N261" s="18">
        <v>0</v>
      </c>
      <c r="O261" s="19">
        <f>+(N261*100%)/$G$261</f>
        <v>0</v>
      </c>
      <c r="P261" s="26">
        <f t="shared" si="133"/>
        <v>0</v>
      </c>
      <c r="Q261" s="30"/>
      <c r="R261" s="30"/>
      <c r="S261" s="18">
        <v>0</v>
      </c>
      <c r="T261" s="19">
        <f>+(S261*100%)/$G$261</f>
        <v>0</v>
      </c>
      <c r="U261" s="26">
        <f t="shared" si="130"/>
        <v>0</v>
      </c>
      <c r="V261" s="30"/>
      <c r="W261" s="30"/>
      <c r="X261" s="18">
        <v>0</v>
      </c>
      <c r="Y261" s="19">
        <f>+(X261*100%)/$G$261</f>
        <v>0</v>
      </c>
      <c r="Z261" s="26">
        <f t="shared" si="131"/>
        <v>0</v>
      </c>
      <c r="AA261" s="30"/>
      <c r="AB261" s="30"/>
      <c r="AC261" s="18">
        <v>0</v>
      </c>
      <c r="AD261" s="19">
        <f>+(AC261*100%)/$G$261</f>
        <v>0</v>
      </c>
      <c r="AE261" s="26">
        <f t="shared" si="132"/>
        <v>0</v>
      </c>
      <c r="AF261" s="30"/>
      <c r="AG261" s="30"/>
      <c r="AH261" s="26">
        <f t="shared" si="117"/>
        <v>0</v>
      </c>
      <c r="AI261" s="21"/>
    </row>
    <row r="262" spans="1:35" ht="65" x14ac:dyDescent="0.35">
      <c r="A262" s="64"/>
      <c r="B262" s="64"/>
      <c r="C262" s="69"/>
      <c r="D262" s="29" t="s">
        <v>617</v>
      </c>
      <c r="E262" s="30" t="s">
        <v>618</v>
      </c>
      <c r="F262" s="31">
        <v>3867</v>
      </c>
      <c r="G262" s="31">
        <v>4000</v>
      </c>
      <c r="H262" s="32">
        <v>0.25</v>
      </c>
      <c r="I262" s="32">
        <v>0.25</v>
      </c>
      <c r="J262" s="32">
        <v>0.25</v>
      </c>
      <c r="K262" s="32">
        <v>0.25</v>
      </c>
      <c r="L262" s="33" t="s">
        <v>570</v>
      </c>
      <c r="M262" s="74" t="s">
        <v>189</v>
      </c>
      <c r="N262" s="18">
        <v>0</v>
      </c>
      <c r="O262" s="19">
        <f>+(N262*100%)/$G$262</f>
        <v>0</v>
      </c>
      <c r="P262" s="26">
        <f t="shared" si="133"/>
        <v>0</v>
      </c>
      <c r="Q262" s="33"/>
      <c r="R262" s="74"/>
      <c r="S262" s="18">
        <v>0</v>
      </c>
      <c r="T262" s="19">
        <f>+(S262*100%)/$G$262</f>
        <v>0</v>
      </c>
      <c r="U262" s="26">
        <f t="shared" si="130"/>
        <v>0</v>
      </c>
      <c r="V262" s="33"/>
      <c r="W262" s="74"/>
      <c r="X262" s="18">
        <v>0</v>
      </c>
      <c r="Y262" s="19">
        <f>+(X262*100%)/$G$262</f>
        <v>0</v>
      </c>
      <c r="Z262" s="26">
        <f t="shared" si="131"/>
        <v>0</v>
      </c>
      <c r="AA262" s="33"/>
      <c r="AB262" s="74"/>
      <c r="AC262" s="18">
        <v>0</v>
      </c>
      <c r="AD262" s="19">
        <f>+(AC262*100%)/$G$262</f>
        <v>0</v>
      </c>
      <c r="AE262" s="26">
        <f t="shared" si="132"/>
        <v>0</v>
      </c>
      <c r="AF262" s="33"/>
      <c r="AG262" s="74"/>
      <c r="AH262" s="26">
        <f t="shared" si="117"/>
        <v>0</v>
      </c>
      <c r="AI262" s="21"/>
    </row>
    <row r="263" spans="1:35" ht="52" x14ac:dyDescent="0.35">
      <c r="A263" s="64"/>
      <c r="B263" s="64"/>
      <c r="C263" s="69"/>
      <c r="D263" s="65" t="s">
        <v>385</v>
      </c>
      <c r="E263" s="20" t="s">
        <v>619</v>
      </c>
      <c r="F263" s="31">
        <v>1416</v>
      </c>
      <c r="G263" s="22">
        <v>1519</v>
      </c>
      <c r="H263" s="32">
        <v>0.25</v>
      </c>
      <c r="I263" s="32">
        <v>0.25</v>
      </c>
      <c r="J263" s="32">
        <v>0.25</v>
      </c>
      <c r="K263" s="32">
        <v>0.25</v>
      </c>
      <c r="L263" s="32" t="s">
        <v>572</v>
      </c>
      <c r="M263" s="30" t="s">
        <v>208</v>
      </c>
      <c r="N263" s="18">
        <v>0</v>
      </c>
      <c r="O263" s="19">
        <f>+(N263*100%)/$G$263</f>
        <v>0</v>
      </c>
      <c r="P263" s="26">
        <f t="shared" si="133"/>
        <v>0</v>
      </c>
      <c r="Q263" s="32"/>
      <c r="R263" s="30"/>
      <c r="S263" s="18">
        <v>0</v>
      </c>
      <c r="T263" s="19">
        <f>+(S263*100%)/$G$263</f>
        <v>0</v>
      </c>
      <c r="U263" s="26">
        <f t="shared" si="130"/>
        <v>0</v>
      </c>
      <c r="V263" s="32"/>
      <c r="W263" s="30"/>
      <c r="X263" s="18">
        <v>0</v>
      </c>
      <c r="Y263" s="19">
        <f>+(X263*100%)/$G$263</f>
        <v>0</v>
      </c>
      <c r="Z263" s="26">
        <f t="shared" si="131"/>
        <v>0</v>
      </c>
      <c r="AA263" s="32"/>
      <c r="AB263" s="30"/>
      <c r="AC263" s="18">
        <v>0</v>
      </c>
      <c r="AD263" s="19">
        <f>+(AC263*100%)/$G$263</f>
        <v>0</v>
      </c>
      <c r="AE263" s="26">
        <f t="shared" si="132"/>
        <v>0</v>
      </c>
      <c r="AF263" s="32"/>
      <c r="AG263" s="30"/>
      <c r="AH263" s="26">
        <f t="shared" ref="AH263:AH326" si="134">P263+U263+Z263+AE263</f>
        <v>0</v>
      </c>
      <c r="AI263" s="21"/>
    </row>
    <row r="264" spans="1:35" ht="26" x14ac:dyDescent="0.35">
      <c r="A264" s="64"/>
      <c r="B264" s="64"/>
      <c r="C264" s="69"/>
      <c r="D264" s="65" t="s">
        <v>620</v>
      </c>
      <c r="E264" s="20" t="s">
        <v>621</v>
      </c>
      <c r="F264" s="31">
        <v>0</v>
      </c>
      <c r="G264" s="22">
        <v>300</v>
      </c>
      <c r="H264" s="32">
        <v>0.25</v>
      </c>
      <c r="I264" s="32">
        <v>0.25</v>
      </c>
      <c r="J264" s="32">
        <v>0.25</v>
      </c>
      <c r="K264" s="32">
        <v>0.25</v>
      </c>
      <c r="L264" s="32" t="s">
        <v>215</v>
      </c>
      <c r="M264" s="30" t="s">
        <v>216</v>
      </c>
      <c r="N264" s="18">
        <v>0</v>
      </c>
      <c r="O264" s="19">
        <f>+(N264*100%)/$G$264</f>
        <v>0</v>
      </c>
      <c r="P264" s="26">
        <f t="shared" si="133"/>
        <v>0</v>
      </c>
      <c r="Q264" s="32"/>
      <c r="R264" s="30"/>
      <c r="S264" s="18">
        <v>0</v>
      </c>
      <c r="T264" s="19">
        <f>+(S264*100%)/$G$264</f>
        <v>0</v>
      </c>
      <c r="U264" s="26">
        <f t="shared" si="130"/>
        <v>0</v>
      </c>
      <c r="V264" s="32"/>
      <c r="W264" s="30"/>
      <c r="X264" s="18">
        <v>0</v>
      </c>
      <c r="Y264" s="19">
        <f>+(X264*100%)/$G$264</f>
        <v>0</v>
      </c>
      <c r="Z264" s="26">
        <f t="shared" si="131"/>
        <v>0</v>
      </c>
      <c r="AA264" s="32"/>
      <c r="AB264" s="30"/>
      <c r="AC264" s="18">
        <v>0</v>
      </c>
      <c r="AD264" s="19">
        <f>+(AC264*100%)/$G$264</f>
        <v>0</v>
      </c>
      <c r="AE264" s="26">
        <f t="shared" si="132"/>
        <v>0</v>
      </c>
      <c r="AF264" s="32"/>
      <c r="AG264" s="30"/>
      <c r="AH264" s="26">
        <f t="shared" si="134"/>
        <v>0</v>
      </c>
      <c r="AI264" s="21"/>
    </row>
    <row r="265" spans="1:35" ht="39" x14ac:dyDescent="0.35">
      <c r="A265" s="30"/>
      <c r="B265" s="30"/>
      <c r="C265" s="29"/>
      <c r="D265" s="29" t="s">
        <v>622</v>
      </c>
      <c r="E265" s="30" t="s">
        <v>623</v>
      </c>
      <c r="F265" s="31">
        <v>0</v>
      </c>
      <c r="G265" s="31">
        <v>7780</v>
      </c>
      <c r="H265" s="32">
        <v>0.25</v>
      </c>
      <c r="I265" s="32">
        <v>0.25</v>
      </c>
      <c r="J265" s="32">
        <v>0.25</v>
      </c>
      <c r="K265" s="32">
        <v>0.25</v>
      </c>
      <c r="L265" s="30" t="s">
        <v>624</v>
      </c>
      <c r="M265" s="31" t="s">
        <v>625</v>
      </c>
      <c r="N265" s="18">
        <v>0</v>
      </c>
      <c r="O265" s="19">
        <f>+(N265*100%)/$G$265</f>
        <v>0</v>
      </c>
      <c r="P265" s="26">
        <f t="shared" si="133"/>
        <v>0</v>
      </c>
      <c r="Q265" s="30"/>
      <c r="R265" s="31"/>
      <c r="S265" s="18">
        <v>0</v>
      </c>
      <c r="T265" s="19">
        <f>+(S265*100%)/$G$265</f>
        <v>0</v>
      </c>
      <c r="U265" s="26">
        <f t="shared" si="130"/>
        <v>0</v>
      </c>
      <c r="V265" s="30"/>
      <c r="W265" s="31"/>
      <c r="X265" s="18">
        <v>0</v>
      </c>
      <c r="Y265" s="19">
        <f>+(X265*100%)/$G$265</f>
        <v>0</v>
      </c>
      <c r="Z265" s="26">
        <f t="shared" si="131"/>
        <v>0</v>
      </c>
      <c r="AA265" s="30"/>
      <c r="AB265" s="31"/>
      <c r="AC265" s="18">
        <v>0</v>
      </c>
      <c r="AD265" s="19">
        <f>+(AC265*100%)/$G$265</f>
        <v>0</v>
      </c>
      <c r="AE265" s="26">
        <f t="shared" si="132"/>
        <v>0</v>
      </c>
      <c r="AF265" s="30"/>
      <c r="AG265" s="31"/>
      <c r="AH265" s="26">
        <f t="shared" si="134"/>
        <v>0</v>
      </c>
      <c r="AI265" s="21"/>
    </row>
    <row r="266" spans="1:35" x14ac:dyDescent="0.35">
      <c r="A266" s="30"/>
      <c r="B266" s="30"/>
      <c r="C266" s="29"/>
      <c r="D266" s="29" t="s">
        <v>626</v>
      </c>
      <c r="E266" s="30" t="s">
        <v>627</v>
      </c>
      <c r="F266" s="31">
        <v>0</v>
      </c>
      <c r="G266" s="31">
        <v>68</v>
      </c>
      <c r="H266" s="32">
        <v>0.25</v>
      </c>
      <c r="I266" s="32">
        <v>0.25</v>
      </c>
      <c r="J266" s="32">
        <v>0.25</v>
      </c>
      <c r="K266" s="32">
        <v>0.25</v>
      </c>
      <c r="L266" s="30" t="s">
        <v>624</v>
      </c>
      <c r="M266" s="31" t="s">
        <v>625</v>
      </c>
      <c r="N266" s="18">
        <v>0</v>
      </c>
      <c r="O266" s="19">
        <f>+(N266*100%)/$G$266</f>
        <v>0</v>
      </c>
      <c r="P266" s="26">
        <f t="shared" si="133"/>
        <v>0</v>
      </c>
      <c r="Q266" s="30"/>
      <c r="R266" s="31"/>
      <c r="S266" s="18">
        <v>0</v>
      </c>
      <c r="T266" s="19">
        <f>+(S266*100%)/$G$266</f>
        <v>0</v>
      </c>
      <c r="U266" s="26">
        <f t="shared" si="130"/>
        <v>0</v>
      </c>
      <c r="V266" s="30"/>
      <c r="W266" s="31"/>
      <c r="X266" s="18">
        <v>0</v>
      </c>
      <c r="Y266" s="19">
        <f>+(X266*100%)/$G$266</f>
        <v>0</v>
      </c>
      <c r="Z266" s="26">
        <f t="shared" si="131"/>
        <v>0</v>
      </c>
      <c r="AA266" s="30"/>
      <c r="AB266" s="31"/>
      <c r="AC266" s="18">
        <v>0</v>
      </c>
      <c r="AD266" s="19">
        <f>+(AC266*100%)/$G$266</f>
        <v>0</v>
      </c>
      <c r="AE266" s="26">
        <f t="shared" si="132"/>
        <v>0</v>
      </c>
      <c r="AF266" s="30"/>
      <c r="AG266" s="31"/>
      <c r="AH266" s="26">
        <f t="shared" si="134"/>
        <v>0</v>
      </c>
      <c r="AI266" s="21"/>
    </row>
    <row r="267" spans="1:35" ht="26" x14ac:dyDescent="0.35">
      <c r="A267" s="30"/>
      <c r="B267" s="30"/>
      <c r="C267" s="29"/>
      <c r="D267" s="29" t="s">
        <v>628</v>
      </c>
      <c r="E267" s="30" t="s">
        <v>629</v>
      </c>
      <c r="F267" s="31">
        <v>0</v>
      </c>
      <c r="G267" s="31">
        <v>30</v>
      </c>
      <c r="H267" s="32">
        <v>0.25</v>
      </c>
      <c r="I267" s="32">
        <v>0.25</v>
      </c>
      <c r="J267" s="32">
        <v>0.25</v>
      </c>
      <c r="K267" s="32">
        <v>0.25</v>
      </c>
      <c r="L267" s="30" t="s">
        <v>630</v>
      </c>
      <c r="M267" s="31" t="s">
        <v>631</v>
      </c>
      <c r="N267" s="18">
        <v>0</v>
      </c>
      <c r="O267" s="19">
        <f>+(N267*100%)/$G$267</f>
        <v>0</v>
      </c>
      <c r="P267" s="26">
        <f t="shared" si="133"/>
        <v>0</v>
      </c>
      <c r="Q267" s="30"/>
      <c r="R267" s="31"/>
      <c r="S267" s="18">
        <v>0</v>
      </c>
      <c r="T267" s="19">
        <f>+(S267*100%)/$G$267</f>
        <v>0</v>
      </c>
      <c r="U267" s="26">
        <f t="shared" si="130"/>
        <v>0</v>
      </c>
      <c r="V267" s="30"/>
      <c r="W267" s="31"/>
      <c r="X267" s="18">
        <v>0</v>
      </c>
      <c r="Y267" s="19">
        <f>+(X267*100%)/$G$267</f>
        <v>0</v>
      </c>
      <c r="Z267" s="26">
        <f t="shared" si="131"/>
        <v>0</v>
      </c>
      <c r="AA267" s="30"/>
      <c r="AB267" s="31"/>
      <c r="AC267" s="18">
        <v>0</v>
      </c>
      <c r="AD267" s="19">
        <f>+(AC267*100%)/$G$267</f>
        <v>0</v>
      </c>
      <c r="AE267" s="26">
        <f t="shared" si="132"/>
        <v>0</v>
      </c>
      <c r="AF267" s="30"/>
      <c r="AG267" s="31"/>
      <c r="AH267" s="26">
        <f t="shared" si="134"/>
        <v>0</v>
      </c>
      <c r="AI267" s="21"/>
    </row>
    <row r="268" spans="1:35" x14ac:dyDescent="0.35">
      <c r="A268" s="30"/>
      <c r="B268" s="30"/>
      <c r="C268" s="29"/>
      <c r="D268" s="29" t="s">
        <v>632</v>
      </c>
      <c r="E268" s="30" t="s">
        <v>633</v>
      </c>
      <c r="F268" s="31">
        <v>0</v>
      </c>
      <c r="G268" s="31">
        <v>30</v>
      </c>
      <c r="H268" s="32">
        <v>0.25</v>
      </c>
      <c r="I268" s="32">
        <v>0.25</v>
      </c>
      <c r="J268" s="32">
        <v>0.25</v>
      </c>
      <c r="K268" s="32">
        <v>0.25</v>
      </c>
      <c r="L268" s="30" t="s">
        <v>624</v>
      </c>
      <c r="M268" s="31" t="s">
        <v>634</v>
      </c>
      <c r="N268" s="18">
        <v>0</v>
      </c>
      <c r="O268" s="19">
        <f>+(N268*100%)/$G$268</f>
        <v>0</v>
      </c>
      <c r="P268" s="26">
        <f t="shared" si="133"/>
        <v>0</v>
      </c>
      <c r="Q268" s="30"/>
      <c r="R268" s="31"/>
      <c r="S268" s="18">
        <v>0</v>
      </c>
      <c r="T268" s="19">
        <f>+(S268*100%)/$G$268</f>
        <v>0</v>
      </c>
      <c r="U268" s="26">
        <f t="shared" si="130"/>
        <v>0</v>
      </c>
      <c r="V268" s="30"/>
      <c r="W268" s="31"/>
      <c r="X268" s="18">
        <v>0</v>
      </c>
      <c r="Y268" s="19">
        <f>+(X268*100%)/$G$268</f>
        <v>0</v>
      </c>
      <c r="Z268" s="26">
        <f t="shared" si="131"/>
        <v>0</v>
      </c>
      <c r="AA268" s="30"/>
      <c r="AB268" s="31"/>
      <c r="AC268" s="18">
        <v>0</v>
      </c>
      <c r="AD268" s="19">
        <f>+(AC268*100%)/$G$268</f>
        <v>0</v>
      </c>
      <c r="AE268" s="26">
        <f t="shared" si="132"/>
        <v>0</v>
      </c>
      <c r="AF268" s="30"/>
      <c r="AG268" s="31"/>
      <c r="AH268" s="26">
        <f t="shared" si="134"/>
        <v>0</v>
      </c>
      <c r="AI268" s="21"/>
    </row>
    <row r="269" spans="1:35" ht="26" x14ac:dyDescent="0.35">
      <c r="A269" s="30"/>
      <c r="B269" s="30"/>
      <c r="C269" s="29"/>
      <c r="D269" s="29" t="s">
        <v>635</v>
      </c>
      <c r="E269" s="30" t="s">
        <v>636</v>
      </c>
      <c r="F269" s="31">
        <v>34</v>
      </c>
      <c r="G269" s="31">
        <v>40</v>
      </c>
      <c r="H269" s="32">
        <v>0.25</v>
      </c>
      <c r="I269" s="32">
        <v>0.25</v>
      </c>
      <c r="J269" s="32">
        <v>0.25</v>
      </c>
      <c r="K269" s="32">
        <v>0.25</v>
      </c>
      <c r="L269" s="30" t="s">
        <v>624</v>
      </c>
      <c r="M269" s="31" t="s">
        <v>634</v>
      </c>
      <c r="N269" s="18">
        <v>0</v>
      </c>
      <c r="O269" s="19">
        <f>+(N269*100%)/$G$269</f>
        <v>0</v>
      </c>
      <c r="P269" s="26">
        <f t="shared" si="133"/>
        <v>0</v>
      </c>
      <c r="Q269" s="30"/>
      <c r="R269" s="31"/>
      <c r="S269" s="18">
        <v>0</v>
      </c>
      <c r="T269" s="19">
        <f>+(S269*100%)/$G$269</f>
        <v>0</v>
      </c>
      <c r="U269" s="26">
        <f t="shared" si="130"/>
        <v>0</v>
      </c>
      <c r="V269" s="30"/>
      <c r="W269" s="31"/>
      <c r="X269" s="18">
        <v>0</v>
      </c>
      <c r="Y269" s="19">
        <f>+(X269*100%)/$G$269</f>
        <v>0</v>
      </c>
      <c r="Z269" s="26">
        <f t="shared" si="131"/>
        <v>0</v>
      </c>
      <c r="AA269" s="30"/>
      <c r="AB269" s="31"/>
      <c r="AC269" s="18">
        <v>0</v>
      </c>
      <c r="AD269" s="19">
        <f>+(AC269*100%)/$G$269</f>
        <v>0</v>
      </c>
      <c r="AE269" s="26">
        <f t="shared" si="132"/>
        <v>0</v>
      </c>
      <c r="AF269" s="30"/>
      <c r="AG269" s="31"/>
      <c r="AH269" s="26">
        <f t="shared" si="134"/>
        <v>0</v>
      </c>
      <c r="AI269" s="21"/>
    </row>
    <row r="270" spans="1:35" ht="26" x14ac:dyDescent="0.35">
      <c r="A270" s="30"/>
      <c r="B270" s="30"/>
      <c r="C270" s="29"/>
      <c r="D270" s="29" t="s">
        <v>637</v>
      </c>
      <c r="E270" s="30" t="s">
        <v>638</v>
      </c>
      <c r="F270" s="31">
        <v>10</v>
      </c>
      <c r="G270" s="31">
        <v>10</v>
      </c>
      <c r="H270" s="32">
        <v>0.25</v>
      </c>
      <c r="I270" s="32">
        <v>0.25</v>
      </c>
      <c r="J270" s="32">
        <v>0.25</v>
      </c>
      <c r="K270" s="32">
        <v>0.25</v>
      </c>
      <c r="L270" s="30" t="s">
        <v>624</v>
      </c>
      <c r="M270" s="31" t="s">
        <v>634</v>
      </c>
      <c r="N270" s="18">
        <v>0</v>
      </c>
      <c r="O270" s="19">
        <f>+(N270*100%)/$G$270</f>
        <v>0</v>
      </c>
      <c r="P270" s="26">
        <f t="shared" si="133"/>
        <v>0</v>
      </c>
      <c r="Q270" s="30"/>
      <c r="R270" s="31"/>
      <c r="S270" s="18">
        <v>0</v>
      </c>
      <c r="T270" s="19">
        <f>+(S270*100%)/$G$270</f>
        <v>0</v>
      </c>
      <c r="U270" s="26">
        <f t="shared" si="130"/>
        <v>0</v>
      </c>
      <c r="V270" s="30"/>
      <c r="W270" s="31"/>
      <c r="X270" s="18">
        <v>0</v>
      </c>
      <c r="Y270" s="19">
        <f>+(X270*100%)/$G$270</f>
        <v>0</v>
      </c>
      <c r="Z270" s="26">
        <f t="shared" si="131"/>
        <v>0</v>
      </c>
      <c r="AA270" s="30"/>
      <c r="AB270" s="31"/>
      <c r="AC270" s="18">
        <v>0</v>
      </c>
      <c r="AD270" s="19">
        <f>+(AC270*100%)/$G$270</f>
        <v>0</v>
      </c>
      <c r="AE270" s="26">
        <f t="shared" si="132"/>
        <v>0</v>
      </c>
      <c r="AF270" s="30"/>
      <c r="AG270" s="31"/>
      <c r="AH270" s="26">
        <f t="shared" si="134"/>
        <v>0</v>
      </c>
      <c r="AI270" s="21"/>
    </row>
    <row r="271" spans="1:35" ht="26" x14ac:dyDescent="0.35">
      <c r="A271" s="30"/>
      <c r="B271" s="30"/>
      <c r="C271" s="29"/>
      <c r="D271" s="29" t="s">
        <v>639</v>
      </c>
      <c r="E271" s="30" t="s">
        <v>640</v>
      </c>
      <c r="F271" s="31">
        <v>5</v>
      </c>
      <c r="G271" s="31">
        <v>5</v>
      </c>
      <c r="H271" s="32">
        <v>0.25</v>
      </c>
      <c r="I271" s="32">
        <v>0.25</v>
      </c>
      <c r="J271" s="32">
        <v>0.25</v>
      </c>
      <c r="K271" s="32">
        <v>0.25</v>
      </c>
      <c r="L271" s="30" t="s">
        <v>624</v>
      </c>
      <c r="M271" s="31" t="s">
        <v>634</v>
      </c>
      <c r="N271" s="18">
        <v>0</v>
      </c>
      <c r="O271" s="19">
        <f>+(N271*100%)/$G$271</f>
        <v>0</v>
      </c>
      <c r="P271" s="26">
        <f t="shared" si="133"/>
        <v>0</v>
      </c>
      <c r="Q271" s="30"/>
      <c r="R271" s="31"/>
      <c r="S271" s="18">
        <v>0</v>
      </c>
      <c r="T271" s="19">
        <f>+(S271*100%)/$G$271</f>
        <v>0</v>
      </c>
      <c r="U271" s="26">
        <f t="shared" si="130"/>
        <v>0</v>
      </c>
      <c r="V271" s="30"/>
      <c r="W271" s="31"/>
      <c r="X271" s="18">
        <v>0</v>
      </c>
      <c r="Y271" s="19">
        <f>+(X271*100%)/$G$271</f>
        <v>0</v>
      </c>
      <c r="Z271" s="26">
        <f t="shared" si="131"/>
        <v>0</v>
      </c>
      <c r="AA271" s="30"/>
      <c r="AB271" s="31"/>
      <c r="AC271" s="18">
        <v>0</v>
      </c>
      <c r="AD271" s="19">
        <f>+(AC271*100%)/$G$271</f>
        <v>0</v>
      </c>
      <c r="AE271" s="26">
        <f t="shared" si="132"/>
        <v>0</v>
      </c>
      <c r="AF271" s="30"/>
      <c r="AG271" s="31"/>
      <c r="AH271" s="26">
        <f t="shared" si="134"/>
        <v>0</v>
      </c>
      <c r="AI271" s="21"/>
    </row>
    <row r="272" spans="1:35" ht="26" x14ac:dyDescent="0.35">
      <c r="A272" s="30"/>
      <c r="B272" s="30"/>
      <c r="C272" s="29"/>
      <c r="D272" s="29" t="s">
        <v>641</v>
      </c>
      <c r="E272" s="30" t="s">
        <v>642</v>
      </c>
      <c r="F272" s="31">
        <v>4</v>
      </c>
      <c r="G272" s="31">
        <v>4</v>
      </c>
      <c r="H272" s="32">
        <v>0.25</v>
      </c>
      <c r="I272" s="32">
        <v>0.25</v>
      </c>
      <c r="J272" s="32">
        <v>0.25</v>
      </c>
      <c r="K272" s="32">
        <v>0.25</v>
      </c>
      <c r="L272" s="30" t="s">
        <v>624</v>
      </c>
      <c r="M272" s="31" t="s">
        <v>634</v>
      </c>
      <c r="N272" s="18">
        <v>0</v>
      </c>
      <c r="O272" s="19">
        <f>+(N272*100%)/$G$272</f>
        <v>0</v>
      </c>
      <c r="P272" s="26">
        <f t="shared" si="133"/>
        <v>0</v>
      </c>
      <c r="Q272" s="30"/>
      <c r="R272" s="31"/>
      <c r="S272" s="18">
        <v>0</v>
      </c>
      <c r="T272" s="19">
        <f>+(S272*100%)/$G$272</f>
        <v>0</v>
      </c>
      <c r="U272" s="26">
        <f t="shared" si="130"/>
        <v>0</v>
      </c>
      <c r="V272" s="30"/>
      <c r="W272" s="31"/>
      <c r="X272" s="18">
        <v>0</v>
      </c>
      <c r="Y272" s="19">
        <f>+(X272*100%)/$G$272</f>
        <v>0</v>
      </c>
      <c r="Z272" s="26">
        <f t="shared" si="131"/>
        <v>0</v>
      </c>
      <c r="AA272" s="30"/>
      <c r="AB272" s="31"/>
      <c r="AC272" s="18">
        <v>0</v>
      </c>
      <c r="AD272" s="19">
        <f>+(AC272*100%)/$G$272</f>
        <v>0</v>
      </c>
      <c r="AE272" s="26">
        <f t="shared" si="132"/>
        <v>0</v>
      </c>
      <c r="AF272" s="30"/>
      <c r="AG272" s="31"/>
      <c r="AH272" s="26">
        <f t="shared" si="134"/>
        <v>0</v>
      </c>
      <c r="AI272" s="21"/>
    </row>
    <row r="273" spans="1:35" ht="39" x14ac:dyDescent="0.35">
      <c r="A273" s="30"/>
      <c r="B273" s="30"/>
      <c r="C273" s="29"/>
      <c r="D273" s="29" t="s">
        <v>643</v>
      </c>
      <c r="E273" s="30" t="s">
        <v>644</v>
      </c>
      <c r="F273" s="31">
        <v>6034</v>
      </c>
      <c r="G273" s="31">
        <v>6034</v>
      </c>
      <c r="H273" s="32">
        <v>0.25</v>
      </c>
      <c r="I273" s="32">
        <v>0.25</v>
      </c>
      <c r="J273" s="32">
        <v>0.25</v>
      </c>
      <c r="K273" s="32">
        <v>0.25</v>
      </c>
      <c r="L273" s="30" t="s">
        <v>624</v>
      </c>
      <c r="M273" s="31" t="s">
        <v>634</v>
      </c>
      <c r="N273" s="18">
        <v>0</v>
      </c>
      <c r="O273" s="19">
        <f>+(N273*100%)/$G$273</f>
        <v>0</v>
      </c>
      <c r="P273" s="26">
        <f t="shared" si="133"/>
        <v>0</v>
      </c>
      <c r="Q273" s="30"/>
      <c r="R273" s="31"/>
      <c r="S273" s="18">
        <v>0</v>
      </c>
      <c r="T273" s="19">
        <f>+(S273*100%)/$G$273</f>
        <v>0</v>
      </c>
      <c r="U273" s="26">
        <f t="shared" si="130"/>
        <v>0</v>
      </c>
      <c r="V273" s="30"/>
      <c r="W273" s="31"/>
      <c r="X273" s="18">
        <v>0</v>
      </c>
      <c r="Y273" s="19">
        <f>+(X273*100%)/$G$273</f>
        <v>0</v>
      </c>
      <c r="Z273" s="26">
        <f t="shared" si="131"/>
        <v>0</v>
      </c>
      <c r="AA273" s="30"/>
      <c r="AB273" s="31"/>
      <c r="AC273" s="18">
        <v>0</v>
      </c>
      <c r="AD273" s="19">
        <f>+(AC273*100%)/$G$273</f>
        <v>0</v>
      </c>
      <c r="AE273" s="26">
        <f t="shared" si="132"/>
        <v>0</v>
      </c>
      <c r="AF273" s="30"/>
      <c r="AG273" s="31"/>
      <c r="AH273" s="26">
        <f t="shared" si="134"/>
        <v>0</v>
      </c>
      <c r="AI273" s="21"/>
    </row>
    <row r="274" spans="1:35" x14ac:dyDescent="0.35">
      <c r="A274" s="30"/>
      <c r="B274" s="30"/>
      <c r="C274" s="29"/>
      <c r="D274" s="29" t="s">
        <v>645</v>
      </c>
      <c r="E274" s="30" t="s">
        <v>646</v>
      </c>
      <c r="F274" s="31">
        <v>17</v>
      </c>
      <c r="G274" s="31">
        <v>18</v>
      </c>
      <c r="H274" s="32">
        <v>0.25</v>
      </c>
      <c r="I274" s="32">
        <v>0.25</v>
      </c>
      <c r="J274" s="32">
        <v>0.25</v>
      </c>
      <c r="K274" s="32">
        <v>0.25</v>
      </c>
      <c r="L274" s="30" t="s">
        <v>624</v>
      </c>
      <c r="M274" s="31" t="s">
        <v>647</v>
      </c>
      <c r="N274" s="18">
        <v>0</v>
      </c>
      <c r="O274" s="19">
        <f>+(N274*100%)/$G$274</f>
        <v>0</v>
      </c>
      <c r="P274" s="26">
        <f t="shared" si="133"/>
        <v>0</v>
      </c>
      <c r="Q274" s="30"/>
      <c r="R274" s="31"/>
      <c r="S274" s="18">
        <v>0</v>
      </c>
      <c r="T274" s="19">
        <f>+(S274*100%)/$G$274</f>
        <v>0</v>
      </c>
      <c r="U274" s="26">
        <f t="shared" si="130"/>
        <v>0</v>
      </c>
      <c r="V274" s="30"/>
      <c r="W274" s="31"/>
      <c r="X274" s="18">
        <v>0</v>
      </c>
      <c r="Y274" s="19">
        <f>+(X274*100%)/$G$274</f>
        <v>0</v>
      </c>
      <c r="Z274" s="26">
        <f t="shared" si="131"/>
        <v>0</v>
      </c>
      <c r="AA274" s="30"/>
      <c r="AB274" s="31"/>
      <c r="AC274" s="18">
        <v>0</v>
      </c>
      <c r="AD274" s="19">
        <f>+(AC274*100%)/$G$274</f>
        <v>0</v>
      </c>
      <c r="AE274" s="26">
        <f t="shared" si="132"/>
        <v>0</v>
      </c>
      <c r="AF274" s="30"/>
      <c r="AG274" s="31"/>
      <c r="AH274" s="26">
        <f t="shared" si="134"/>
        <v>0</v>
      </c>
      <c r="AI274" s="21"/>
    </row>
    <row r="275" spans="1:35" ht="26" x14ac:dyDescent="0.35">
      <c r="A275" s="30"/>
      <c r="B275" s="30"/>
      <c r="C275" s="29"/>
      <c r="D275" s="29" t="s">
        <v>648</v>
      </c>
      <c r="E275" s="30" t="s">
        <v>649</v>
      </c>
      <c r="F275" s="31">
        <v>2078</v>
      </c>
      <c r="G275" s="31">
        <f>+(F275*0.015)+F275</f>
        <v>2109.17</v>
      </c>
      <c r="H275" s="32">
        <v>0.25</v>
      </c>
      <c r="I275" s="32">
        <v>0.25</v>
      </c>
      <c r="J275" s="32">
        <v>0.25</v>
      </c>
      <c r="K275" s="32">
        <v>0.25</v>
      </c>
      <c r="L275" s="30" t="s">
        <v>650</v>
      </c>
      <c r="M275" s="31" t="s">
        <v>647</v>
      </c>
      <c r="N275" s="18">
        <v>0</v>
      </c>
      <c r="O275" s="19">
        <f>+(N275*100%)/$G$275</f>
        <v>0</v>
      </c>
      <c r="P275" s="26">
        <f t="shared" si="133"/>
        <v>0</v>
      </c>
      <c r="Q275" s="30"/>
      <c r="R275" s="31"/>
      <c r="S275" s="18">
        <v>0</v>
      </c>
      <c r="T275" s="19">
        <f>+(S275*100%)/$G$275</f>
        <v>0</v>
      </c>
      <c r="U275" s="26">
        <f t="shared" si="130"/>
        <v>0</v>
      </c>
      <c r="V275" s="30"/>
      <c r="W275" s="31"/>
      <c r="X275" s="18">
        <v>0</v>
      </c>
      <c r="Y275" s="19">
        <f>+(X275*100%)/$G$275</f>
        <v>0</v>
      </c>
      <c r="Z275" s="26">
        <f t="shared" si="131"/>
        <v>0</v>
      </c>
      <c r="AA275" s="30"/>
      <c r="AB275" s="31"/>
      <c r="AC275" s="18">
        <v>0</v>
      </c>
      <c r="AD275" s="19">
        <f>+(AC275*100%)/$G$275</f>
        <v>0</v>
      </c>
      <c r="AE275" s="26">
        <f t="shared" si="132"/>
        <v>0</v>
      </c>
      <c r="AF275" s="30"/>
      <c r="AG275" s="31"/>
      <c r="AH275" s="26">
        <f t="shared" si="134"/>
        <v>0</v>
      </c>
      <c r="AI275" s="21"/>
    </row>
    <row r="276" spans="1:35" ht="26" x14ac:dyDescent="0.35">
      <c r="A276" s="30"/>
      <c r="B276" s="30"/>
      <c r="C276" s="69"/>
      <c r="D276" s="29" t="s">
        <v>543</v>
      </c>
      <c r="E276" s="20" t="s">
        <v>544</v>
      </c>
      <c r="F276" s="31">
        <v>903</v>
      </c>
      <c r="G276" s="31">
        <v>1000</v>
      </c>
      <c r="H276" s="24">
        <v>0.25</v>
      </c>
      <c r="I276" s="24">
        <v>0.25</v>
      </c>
      <c r="J276" s="24">
        <v>0.25</v>
      </c>
      <c r="K276" s="24">
        <v>0.25</v>
      </c>
      <c r="L276" s="30" t="s">
        <v>545</v>
      </c>
      <c r="M276" s="81" t="s">
        <v>546</v>
      </c>
      <c r="N276" s="18">
        <v>0</v>
      </c>
      <c r="O276" s="19">
        <f>+(N276*100%)/$G$276</f>
        <v>0</v>
      </c>
      <c r="P276" s="26">
        <f t="shared" si="133"/>
        <v>0</v>
      </c>
      <c r="Q276" s="30"/>
      <c r="R276" s="81"/>
      <c r="S276" s="18">
        <v>0</v>
      </c>
      <c r="T276" s="19">
        <f>+(S276*100%)/$G$276</f>
        <v>0</v>
      </c>
      <c r="U276" s="26">
        <f t="shared" si="130"/>
        <v>0</v>
      </c>
      <c r="V276" s="30"/>
      <c r="W276" s="81"/>
      <c r="X276" s="18">
        <v>0</v>
      </c>
      <c r="Y276" s="19">
        <f>+(X276*100%)/$G$276</f>
        <v>0</v>
      </c>
      <c r="Z276" s="26">
        <f t="shared" si="131"/>
        <v>0</v>
      </c>
      <c r="AA276" s="30"/>
      <c r="AB276" s="81"/>
      <c r="AC276" s="18">
        <v>0</v>
      </c>
      <c r="AD276" s="19">
        <f>+(AC276*100%)/$G$276</f>
        <v>0</v>
      </c>
      <c r="AE276" s="26">
        <f t="shared" si="132"/>
        <v>0</v>
      </c>
      <c r="AF276" s="30"/>
      <c r="AG276" s="81"/>
      <c r="AH276" s="26">
        <f t="shared" si="134"/>
        <v>0</v>
      </c>
      <c r="AI276" s="21"/>
    </row>
    <row r="277" spans="1:35" ht="26" x14ac:dyDescent="0.35">
      <c r="A277" s="30"/>
      <c r="B277" s="30"/>
      <c r="C277" s="69"/>
      <c r="D277" s="29" t="s">
        <v>547</v>
      </c>
      <c r="E277" s="30" t="s">
        <v>548</v>
      </c>
      <c r="F277" s="31">
        <v>478</v>
      </c>
      <c r="G277" s="31">
        <v>600</v>
      </c>
      <c r="H277" s="24">
        <v>0.25</v>
      </c>
      <c r="I277" s="24">
        <v>0.25</v>
      </c>
      <c r="J277" s="24">
        <v>0.25</v>
      </c>
      <c r="K277" s="24">
        <v>0.25</v>
      </c>
      <c r="L277" s="30" t="s">
        <v>545</v>
      </c>
      <c r="M277" s="81" t="s">
        <v>546</v>
      </c>
      <c r="N277" s="18">
        <v>0</v>
      </c>
      <c r="O277" s="19">
        <f>+(N277*100%)/$G$277</f>
        <v>0</v>
      </c>
      <c r="P277" s="26">
        <f t="shared" si="133"/>
        <v>0</v>
      </c>
      <c r="Q277" s="30"/>
      <c r="R277" s="81"/>
      <c r="S277" s="18">
        <v>0</v>
      </c>
      <c r="T277" s="19">
        <f>+(S277*100%)/$G$277</f>
        <v>0</v>
      </c>
      <c r="U277" s="26">
        <f t="shared" si="130"/>
        <v>0</v>
      </c>
      <c r="V277" s="30"/>
      <c r="W277" s="81"/>
      <c r="X277" s="18">
        <v>0</v>
      </c>
      <c r="Y277" s="19">
        <f>+(X277*100%)/$G$277</f>
        <v>0</v>
      </c>
      <c r="Z277" s="26">
        <f t="shared" si="131"/>
        <v>0</v>
      </c>
      <c r="AA277" s="30"/>
      <c r="AB277" s="81"/>
      <c r="AC277" s="18">
        <v>0</v>
      </c>
      <c r="AD277" s="19">
        <f>+(AC277*100%)/$G$277</f>
        <v>0</v>
      </c>
      <c r="AE277" s="26">
        <f t="shared" si="132"/>
        <v>0</v>
      </c>
      <c r="AF277" s="30"/>
      <c r="AG277" s="81"/>
      <c r="AH277" s="26">
        <f t="shared" si="134"/>
        <v>0</v>
      </c>
      <c r="AI277" s="21"/>
    </row>
    <row r="278" spans="1:35" ht="26" x14ac:dyDescent="0.35">
      <c r="A278" s="30"/>
      <c r="B278" s="30"/>
      <c r="C278" s="69"/>
      <c r="D278" s="29" t="s">
        <v>551</v>
      </c>
      <c r="E278" s="30" t="s">
        <v>552</v>
      </c>
      <c r="F278" s="31">
        <v>731</v>
      </c>
      <c r="G278" s="31">
        <v>731</v>
      </c>
      <c r="H278" s="24">
        <v>0.25</v>
      </c>
      <c r="I278" s="24">
        <v>0.25</v>
      </c>
      <c r="J278" s="24">
        <v>0.25</v>
      </c>
      <c r="K278" s="24">
        <v>0.25</v>
      </c>
      <c r="L278" s="30" t="s">
        <v>545</v>
      </c>
      <c r="M278" s="81" t="s">
        <v>546</v>
      </c>
      <c r="N278" s="18">
        <v>0</v>
      </c>
      <c r="O278" s="19">
        <f>+(N278*100%)/$G$278</f>
        <v>0</v>
      </c>
      <c r="P278" s="26">
        <f t="shared" si="133"/>
        <v>0</v>
      </c>
      <c r="Q278" s="30"/>
      <c r="R278" s="81"/>
      <c r="S278" s="18">
        <v>0</v>
      </c>
      <c r="T278" s="19">
        <f>+(S278*100%)/$G$278</f>
        <v>0</v>
      </c>
      <c r="U278" s="26">
        <f t="shared" si="130"/>
        <v>0</v>
      </c>
      <c r="V278" s="30"/>
      <c r="W278" s="81"/>
      <c r="X278" s="18">
        <v>0</v>
      </c>
      <c r="Y278" s="19">
        <f>+(X278*100%)/$G$278</f>
        <v>0</v>
      </c>
      <c r="Z278" s="26">
        <f t="shared" si="131"/>
        <v>0</v>
      </c>
      <c r="AA278" s="30"/>
      <c r="AB278" s="81"/>
      <c r="AC278" s="18">
        <v>0</v>
      </c>
      <c r="AD278" s="19">
        <f>+(AC278*100%)/$G$278</f>
        <v>0</v>
      </c>
      <c r="AE278" s="26">
        <f t="shared" si="132"/>
        <v>0</v>
      </c>
      <c r="AF278" s="30"/>
      <c r="AG278" s="81"/>
      <c r="AH278" s="26">
        <f t="shared" si="134"/>
        <v>0</v>
      </c>
      <c r="AI278" s="21"/>
    </row>
    <row r="279" spans="1:35" ht="26" x14ac:dyDescent="0.35">
      <c r="A279" s="12"/>
      <c r="B279" s="12"/>
      <c r="C279" s="13" t="s">
        <v>651</v>
      </c>
      <c r="D279" s="13"/>
      <c r="E279" s="14" t="s">
        <v>652</v>
      </c>
      <c r="F279" s="16">
        <f>SUM(F280:F288)</f>
        <v>900</v>
      </c>
      <c r="G279" s="16">
        <f>SUM(G280:G288)</f>
        <v>11500</v>
      </c>
      <c r="H279" s="38">
        <v>0.25</v>
      </c>
      <c r="I279" s="38">
        <v>0.25</v>
      </c>
      <c r="J279" s="38">
        <v>0.25</v>
      </c>
      <c r="K279" s="38">
        <v>0.25</v>
      </c>
      <c r="L279" s="14" t="s">
        <v>314</v>
      </c>
      <c r="M279" s="14" t="s">
        <v>590</v>
      </c>
      <c r="N279" s="85">
        <f>SUM(N280:N284)</f>
        <v>0</v>
      </c>
      <c r="O279" s="86">
        <f>SUM(O280:O284)/9</f>
        <v>0</v>
      </c>
      <c r="P279" s="86">
        <f>SUM(P280:P284)/9</f>
        <v>0</v>
      </c>
      <c r="Q279" s="14"/>
      <c r="R279" s="14"/>
      <c r="S279" s="85">
        <f>SUM(S280:S284)</f>
        <v>0</v>
      </c>
      <c r="T279" s="86">
        <f>SUM(T280:T284)/9</f>
        <v>0</v>
      </c>
      <c r="U279" s="86">
        <f>SUM(U280:U284)/9</f>
        <v>0</v>
      </c>
      <c r="V279" s="14"/>
      <c r="W279" s="14"/>
      <c r="X279" s="85">
        <f>SUM(X280:X284)</f>
        <v>0</v>
      </c>
      <c r="Y279" s="86">
        <f>SUM(Y280:Y284)/9</f>
        <v>0</v>
      </c>
      <c r="Z279" s="86">
        <f>SUM(Z280:Z284)/9</f>
        <v>0</v>
      </c>
      <c r="AA279" s="14"/>
      <c r="AB279" s="14"/>
      <c r="AC279" s="85">
        <f>SUM(AC280:AC284)</f>
        <v>0</v>
      </c>
      <c r="AD279" s="86">
        <f>SUM(AD280:AD284)/9</f>
        <v>0</v>
      </c>
      <c r="AE279" s="86">
        <f>SUM(AE280:AE284)/9</f>
        <v>0</v>
      </c>
      <c r="AF279" s="14"/>
      <c r="AG279" s="14"/>
      <c r="AH279" s="86">
        <f t="shared" si="134"/>
        <v>0</v>
      </c>
      <c r="AI279" s="21"/>
    </row>
    <row r="280" spans="1:35" ht="26" x14ac:dyDescent="0.35">
      <c r="A280" s="30"/>
      <c r="B280" s="30"/>
      <c r="C280" s="69"/>
      <c r="D280" s="29" t="s">
        <v>653</v>
      </c>
      <c r="E280" s="30" t="s">
        <v>654</v>
      </c>
      <c r="F280" s="31">
        <v>0</v>
      </c>
      <c r="G280" s="31">
        <v>9900</v>
      </c>
      <c r="H280" s="24">
        <v>0.25</v>
      </c>
      <c r="I280" s="24">
        <v>0.25</v>
      </c>
      <c r="J280" s="24">
        <v>0.25</v>
      </c>
      <c r="K280" s="24">
        <v>0.25</v>
      </c>
      <c r="L280" s="30" t="s">
        <v>655</v>
      </c>
      <c r="M280" s="82" t="s">
        <v>656</v>
      </c>
      <c r="N280" s="18">
        <v>0</v>
      </c>
      <c r="O280" s="19">
        <f>+(N280*100%)/$G$280</f>
        <v>0</v>
      </c>
      <c r="P280" s="26">
        <f t="shared" ref="P280:P282" si="135">+O280</f>
        <v>0</v>
      </c>
      <c r="Q280" s="30"/>
      <c r="R280" s="82"/>
      <c r="S280" s="18">
        <v>0</v>
      </c>
      <c r="T280" s="19">
        <f>+(S280*100%)/$G$280</f>
        <v>0</v>
      </c>
      <c r="U280" s="26">
        <f t="shared" ref="U280:U288" si="136">+T280</f>
        <v>0</v>
      </c>
      <c r="V280" s="30"/>
      <c r="W280" s="82"/>
      <c r="X280" s="18">
        <v>0</v>
      </c>
      <c r="Y280" s="19">
        <f>+(X280*100%)/$G$280</f>
        <v>0</v>
      </c>
      <c r="Z280" s="26">
        <f t="shared" ref="Z280:Z288" si="137">+Y280</f>
        <v>0</v>
      </c>
      <c r="AA280" s="30"/>
      <c r="AB280" s="82"/>
      <c r="AC280" s="18">
        <v>0</v>
      </c>
      <c r="AD280" s="19">
        <f>+(AC280*100%)/$G$280</f>
        <v>0</v>
      </c>
      <c r="AE280" s="26">
        <f t="shared" ref="AE280:AE288" si="138">+AD280</f>
        <v>0</v>
      </c>
      <c r="AF280" s="30"/>
      <c r="AG280" s="82"/>
      <c r="AH280" s="26">
        <f t="shared" si="134"/>
        <v>0</v>
      </c>
      <c r="AI280" s="21"/>
    </row>
    <row r="281" spans="1:35" ht="26" x14ac:dyDescent="0.35">
      <c r="A281" s="60"/>
      <c r="B281" s="60"/>
      <c r="C281" s="69"/>
      <c r="D281" s="29" t="s">
        <v>653</v>
      </c>
      <c r="E281" s="30" t="s">
        <v>654</v>
      </c>
      <c r="F281" s="31">
        <v>0</v>
      </c>
      <c r="G281" s="31">
        <v>12</v>
      </c>
      <c r="H281" s="24">
        <v>0.25</v>
      </c>
      <c r="I281" s="24">
        <v>0.25</v>
      </c>
      <c r="J281" s="24">
        <v>0.25</v>
      </c>
      <c r="K281" s="24">
        <v>0.25</v>
      </c>
      <c r="L281" s="30" t="s">
        <v>655</v>
      </c>
      <c r="M281" s="82" t="s">
        <v>594</v>
      </c>
      <c r="N281" s="18">
        <v>0</v>
      </c>
      <c r="O281" s="19">
        <f>+(N281*100%)/$G$281</f>
        <v>0</v>
      </c>
      <c r="P281" s="26">
        <f t="shared" si="135"/>
        <v>0</v>
      </c>
      <c r="Q281" s="30"/>
      <c r="R281" s="82"/>
      <c r="S281" s="18">
        <v>0</v>
      </c>
      <c r="T281" s="19">
        <f>+(S281*100%)/$G$281</f>
        <v>0</v>
      </c>
      <c r="U281" s="26">
        <f t="shared" si="136"/>
        <v>0</v>
      </c>
      <c r="V281" s="30"/>
      <c r="W281" s="82"/>
      <c r="X281" s="18">
        <v>0</v>
      </c>
      <c r="Y281" s="19">
        <f>+(X281*100%)/$G$281</f>
        <v>0</v>
      </c>
      <c r="Z281" s="26">
        <f t="shared" si="137"/>
        <v>0</v>
      </c>
      <c r="AA281" s="30"/>
      <c r="AB281" s="82"/>
      <c r="AC281" s="18">
        <v>0</v>
      </c>
      <c r="AD281" s="19">
        <f>+(AC281*100%)/$G$281</f>
        <v>0</v>
      </c>
      <c r="AE281" s="26">
        <f t="shared" si="138"/>
        <v>0</v>
      </c>
      <c r="AF281" s="30"/>
      <c r="AG281" s="82"/>
      <c r="AH281" s="26">
        <f t="shared" si="134"/>
        <v>0</v>
      </c>
      <c r="AI281" s="21"/>
    </row>
    <row r="282" spans="1:35" ht="26" x14ac:dyDescent="0.35">
      <c r="A282" s="60"/>
      <c r="B282" s="60"/>
      <c r="C282" s="69"/>
      <c r="D282" s="29" t="s">
        <v>653</v>
      </c>
      <c r="E282" s="30" t="s">
        <v>654</v>
      </c>
      <c r="F282" s="31">
        <v>0</v>
      </c>
      <c r="G282" s="31">
        <v>12</v>
      </c>
      <c r="H282" s="24">
        <v>0.25</v>
      </c>
      <c r="I282" s="24">
        <v>0.25</v>
      </c>
      <c r="J282" s="24">
        <v>0.25</v>
      </c>
      <c r="K282" s="24">
        <v>0.25</v>
      </c>
      <c r="L282" s="30" t="s">
        <v>655</v>
      </c>
      <c r="M282" s="82" t="s">
        <v>586</v>
      </c>
      <c r="N282" s="18">
        <v>0</v>
      </c>
      <c r="O282" s="19">
        <f>+(N282*100%)/$G$282</f>
        <v>0</v>
      </c>
      <c r="P282" s="26">
        <f t="shared" si="135"/>
        <v>0</v>
      </c>
      <c r="Q282" s="30"/>
      <c r="R282" s="82"/>
      <c r="S282" s="18">
        <v>0</v>
      </c>
      <c r="T282" s="19">
        <f>+(S282*100%)/$G$282</f>
        <v>0</v>
      </c>
      <c r="U282" s="26">
        <f t="shared" si="136"/>
        <v>0</v>
      </c>
      <c r="V282" s="30"/>
      <c r="W282" s="82"/>
      <c r="X282" s="18">
        <v>0</v>
      </c>
      <c r="Y282" s="19">
        <f>+(X282*100%)/$G$282</f>
        <v>0</v>
      </c>
      <c r="Z282" s="26">
        <f t="shared" si="137"/>
        <v>0</v>
      </c>
      <c r="AA282" s="30"/>
      <c r="AB282" s="82"/>
      <c r="AC282" s="18">
        <v>0</v>
      </c>
      <c r="AD282" s="19">
        <f>+(AC282*100%)/$G$282</f>
        <v>0</v>
      </c>
      <c r="AE282" s="26">
        <f t="shared" si="138"/>
        <v>0</v>
      </c>
      <c r="AF282" s="30"/>
      <c r="AG282" s="82"/>
      <c r="AH282" s="26">
        <f t="shared" si="134"/>
        <v>0</v>
      </c>
      <c r="AI282" s="21"/>
    </row>
    <row r="283" spans="1:35" ht="26" x14ac:dyDescent="0.35">
      <c r="A283" s="60"/>
      <c r="B283" s="60"/>
      <c r="C283" s="69"/>
      <c r="D283" s="29" t="s">
        <v>653</v>
      </c>
      <c r="E283" s="30" t="s">
        <v>654</v>
      </c>
      <c r="F283" s="31">
        <v>0</v>
      </c>
      <c r="G283" s="31">
        <v>12</v>
      </c>
      <c r="H283" s="24">
        <v>0.25</v>
      </c>
      <c r="I283" s="24">
        <v>0.25</v>
      </c>
      <c r="J283" s="24">
        <v>0.25</v>
      </c>
      <c r="K283" s="24">
        <v>0.25</v>
      </c>
      <c r="L283" s="30" t="s">
        <v>655</v>
      </c>
      <c r="M283" s="82" t="s">
        <v>595</v>
      </c>
      <c r="N283" s="18">
        <v>0</v>
      </c>
      <c r="O283" s="19">
        <f>+(N283*100%)/$G$283</f>
        <v>0</v>
      </c>
      <c r="P283" s="26">
        <f t="shared" ref="P283:P288" si="139">+O283</f>
        <v>0</v>
      </c>
      <c r="Q283" s="30"/>
      <c r="R283" s="82"/>
      <c r="S283" s="18">
        <v>0</v>
      </c>
      <c r="T283" s="19">
        <f>+(S283*100%)/$G$283</f>
        <v>0</v>
      </c>
      <c r="U283" s="26">
        <f t="shared" si="136"/>
        <v>0</v>
      </c>
      <c r="V283" s="30"/>
      <c r="W283" s="82"/>
      <c r="X283" s="18">
        <v>0</v>
      </c>
      <c r="Y283" s="19">
        <f>+(X283*100%)/$G$283</f>
        <v>0</v>
      </c>
      <c r="Z283" s="26">
        <f t="shared" si="137"/>
        <v>0</v>
      </c>
      <c r="AA283" s="30"/>
      <c r="AB283" s="82"/>
      <c r="AC283" s="18">
        <v>0</v>
      </c>
      <c r="AD283" s="19">
        <f>+(AC283*100%)/$G$283</f>
        <v>0</v>
      </c>
      <c r="AE283" s="26">
        <f t="shared" si="138"/>
        <v>0</v>
      </c>
      <c r="AF283" s="30"/>
      <c r="AG283" s="82"/>
      <c r="AH283" s="26">
        <f t="shared" si="134"/>
        <v>0</v>
      </c>
      <c r="AI283" s="21"/>
    </row>
    <row r="284" spans="1:35" ht="26" x14ac:dyDescent="0.35">
      <c r="A284" s="60"/>
      <c r="B284" s="60"/>
      <c r="C284" s="69"/>
      <c r="D284" s="29" t="s">
        <v>653</v>
      </c>
      <c r="E284" s="30" t="s">
        <v>654</v>
      </c>
      <c r="F284" s="31">
        <v>900</v>
      </c>
      <c r="G284" s="31">
        <v>1100</v>
      </c>
      <c r="H284" s="24">
        <v>0.25</v>
      </c>
      <c r="I284" s="24">
        <v>0.25</v>
      </c>
      <c r="J284" s="24">
        <v>0.25</v>
      </c>
      <c r="K284" s="24">
        <v>0.25</v>
      </c>
      <c r="L284" s="30" t="s">
        <v>655</v>
      </c>
      <c r="M284" s="81" t="s">
        <v>598</v>
      </c>
      <c r="N284" s="18">
        <v>0</v>
      </c>
      <c r="O284" s="19">
        <f>+(N284*100%)/$G$284</f>
        <v>0</v>
      </c>
      <c r="P284" s="26">
        <f t="shared" si="139"/>
        <v>0</v>
      </c>
      <c r="Q284" s="30"/>
      <c r="R284" s="81"/>
      <c r="S284" s="18">
        <v>0</v>
      </c>
      <c r="T284" s="19">
        <f>+(S284*100%)/$G$284</f>
        <v>0</v>
      </c>
      <c r="U284" s="26">
        <f t="shared" si="136"/>
        <v>0</v>
      </c>
      <c r="V284" s="30"/>
      <c r="W284" s="81"/>
      <c r="X284" s="18">
        <v>0</v>
      </c>
      <c r="Y284" s="19">
        <f>+(X284*100%)/$G$284</f>
        <v>0</v>
      </c>
      <c r="Z284" s="26">
        <f t="shared" si="137"/>
        <v>0</v>
      </c>
      <c r="AA284" s="30"/>
      <c r="AB284" s="81"/>
      <c r="AC284" s="18">
        <v>0</v>
      </c>
      <c r="AD284" s="19">
        <f>+(AC284*100%)/$G$284</f>
        <v>0</v>
      </c>
      <c r="AE284" s="26">
        <f t="shared" si="138"/>
        <v>0</v>
      </c>
      <c r="AF284" s="30"/>
      <c r="AG284" s="81"/>
      <c r="AH284" s="26">
        <f t="shared" si="134"/>
        <v>0</v>
      </c>
      <c r="AI284" s="21"/>
    </row>
    <row r="285" spans="1:35" ht="26" x14ac:dyDescent="0.35">
      <c r="A285" s="60"/>
      <c r="B285" s="60"/>
      <c r="C285" s="69"/>
      <c r="D285" s="29" t="s">
        <v>653</v>
      </c>
      <c r="E285" s="30" t="s">
        <v>654</v>
      </c>
      <c r="F285" s="31">
        <v>0</v>
      </c>
      <c r="G285" s="31">
        <v>140</v>
      </c>
      <c r="H285" s="24">
        <v>0.25</v>
      </c>
      <c r="I285" s="24">
        <v>0.25</v>
      </c>
      <c r="J285" s="24">
        <v>0.25</v>
      </c>
      <c r="K285" s="24">
        <v>0.25</v>
      </c>
      <c r="L285" s="30" t="s">
        <v>655</v>
      </c>
      <c r="M285" s="81" t="s">
        <v>474</v>
      </c>
      <c r="N285" s="18">
        <v>0</v>
      </c>
      <c r="O285" s="19">
        <f>+(N285*100%)/$G$285</f>
        <v>0</v>
      </c>
      <c r="P285" s="26">
        <f t="shared" si="139"/>
        <v>0</v>
      </c>
      <c r="Q285" s="30"/>
      <c r="R285" s="81"/>
      <c r="S285" s="18">
        <v>0</v>
      </c>
      <c r="T285" s="19">
        <f>+(S285*100%)/$G$285</f>
        <v>0</v>
      </c>
      <c r="U285" s="26">
        <f t="shared" si="136"/>
        <v>0</v>
      </c>
      <c r="V285" s="30"/>
      <c r="W285" s="81"/>
      <c r="X285" s="18">
        <v>0</v>
      </c>
      <c r="Y285" s="19">
        <f>+(X285*100%)/$G$285</f>
        <v>0</v>
      </c>
      <c r="Z285" s="26">
        <f t="shared" si="137"/>
        <v>0</v>
      </c>
      <c r="AA285" s="30"/>
      <c r="AB285" s="81"/>
      <c r="AC285" s="18">
        <v>0</v>
      </c>
      <c r="AD285" s="19">
        <f>+(AC285*100%)/$G$285</f>
        <v>0</v>
      </c>
      <c r="AE285" s="26">
        <f t="shared" si="138"/>
        <v>0</v>
      </c>
      <c r="AF285" s="30"/>
      <c r="AG285" s="81"/>
      <c r="AH285" s="26">
        <f t="shared" si="134"/>
        <v>0</v>
      </c>
      <c r="AI285" s="21"/>
    </row>
    <row r="286" spans="1:35" ht="26" x14ac:dyDescent="0.35">
      <c r="A286" s="60"/>
      <c r="B286" s="60"/>
      <c r="C286" s="69"/>
      <c r="D286" s="29" t="s">
        <v>653</v>
      </c>
      <c r="E286" s="30" t="s">
        <v>654</v>
      </c>
      <c r="F286" s="31">
        <v>0</v>
      </c>
      <c r="G286" s="31">
        <v>44</v>
      </c>
      <c r="H286" s="24">
        <v>0.25</v>
      </c>
      <c r="I286" s="24">
        <v>0.25</v>
      </c>
      <c r="J286" s="24">
        <v>0.25</v>
      </c>
      <c r="K286" s="24">
        <v>0.25</v>
      </c>
      <c r="L286" s="30" t="s">
        <v>655</v>
      </c>
      <c r="M286" s="81" t="s">
        <v>524</v>
      </c>
      <c r="N286" s="18">
        <v>0</v>
      </c>
      <c r="O286" s="19">
        <f>+(N286*100%)/$G$286</f>
        <v>0</v>
      </c>
      <c r="P286" s="26">
        <f t="shared" si="139"/>
        <v>0</v>
      </c>
      <c r="Q286" s="30"/>
      <c r="R286" s="81"/>
      <c r="S286" s="18">
        <v>0</v>
      </c>
      <c r="T286" s="19">
        <f>+(S286*100%)/$G$286</f>
        <v>0</v>
      </c>
      <c r="U286" s="26">
        <f t="shared" si="136"/>
        <v>0</v>
      </c>
      <c r="V286" s="30"/>
      <c r="W286" s="81"/>
      <c r="X286" s="18">
        <v>0</v>
      </c>
      <c r="Y286" s="19">
        <f>+(X286*100%)/$G$286</f>
        <v>0</v>
      </c>
      <c r="Z286" s="26">
        <f t="shared" si="137"/>
        <v>0</v>
      </c>
      <c r="AA286" s="30"/>
      <c r="AB286" s="81"/>
      <c r="AC286" s="18">
        <v>0</v>
      </c>
      <c r="AD286" s="19">
        <f>+(AC286*100%)/$G$286</f>
        <v>0</v>
      </c>
      <c r="AE286" s="26">
        <f t="shared" si="138"/>
        <v>0</v>
      </c>
      <c r="AF286" s="30"/>
      <c r="AG286" s="81"/>
      <c r="AH286" s="26">
        <f t="shared" si="134"/>
        <v>0</v>
      </c>
      <c r="AI286" s="21"/>
    </row>
    <row r="287" spans="1:35" ht="26" x14ac:dyDescent="0.35">
      <c r="A287" s="60"/>
      <c r="B287" s="60"/>
      <c r="C287" s="69"/>
      <c r="D287" s="29" t="s">
        <v>653</v>
      </c>
      <c r="E287" s="30" t="s">
        <v>654</v>
      </c>
      <c r="F287" s="31">
        <v>0</v>
      </c>
      <c r="G287" s="31">
        <v>140</v>
      </c>
      <c r="H287" s="24">
        <v>0.25</v>
      </c>
      <c r="I287" s="24">
        <v>0.25</v>
      </c>
      <c r="J287" s="24">
        <v>0.25</v>
      </c>
      <c r="K287" s="24">
        <v>0.25</v>
      </c>
      <c r="L287" s="30" t="s">
        <v>655</v>
      </c>
      <c r="M287" s="81" t="s">
        <v>460</v>
      </c>
      <c r="N287" s="18">
        <v>0</v>
      </c>
      <c r="O287" s="19">
        <f>+(N287*100%)/$G$287</f>
        <v>0</v>
      </c>
      <c r="P287" s="26">
        <f t="shared" si="139"/>
        <v>0</v>
      </c>
      <c r="Q287" s="30"/>
      <c r="R287" s="81"/>
      <c r="S287" s="18">
        <v>0</v>
      </c>
      <c r="T287" s="19">
        <f>+(S287*100%)/$G$287</f>
        <v>0</v>
      </c>
      <c r="U287" s="26">
        <f t="shared" si="136"/>
        <v>0</v>
      </c>
      <c r="V287" s="30"/>
      <c r="W287" s="81"/>
      <c r="X287" s="18">
        <v>0</v>
      </c>
      <c r="Y287" s="19">
        <f>+(X287*100%)/$G$287</f>
        <v>0</v>
      </c>
      <c r="Z287" s="26">
        <f t="shared" si="137"/>
        <v>0</v>
      </c>
      <c r="AA287" s="30"/>
      <c r="AB287" s="81"/>
      <c r="AC287" s="18">
        <v>0</v>
      </c>
      <c r="AD287" s="19">
        <f>+(AC287*100%)/$G$287</f>
        <v>0</v>
      </c>
      <c r="AE287" s="26">
        <f t="shared" si="138"/>
        <v>0</v>
      </c>
      <c r="AF287" s="30"/>
      <c r="AG287" s="81"/>
      <c r="AH287" s="26">
        <f t="shared" si="134"/>
        <v>0</v>
      </c>
      <c r="AI287" s="21"/>
    </row>
    <row r="288" spans="1:35" ht="26" x14ac:dyDescent="0.35">
      <c r="A288" s="60"/>
      <c r="B288" s="60"/>
      <c r="C288" s="69"/>
      <c r="D288" s="29" t="s">
        <v>653</v>
      </c>
      <c r="E288" s="30" t="s">
        <v>654</v>
      </c>
      <c r="F288" s="31">
        <v>0</v>
      </c>
      <c r="G288" s="31">
        <v>140</v>
      </c>
      <c r="H288" s="24">
        <v>0.25</v>
      </c>
      <c r="I288" s="24">
        <v>0.25</v>
      </c>
      <c r="J288" s="24">
        <v>0.25</v>
      </c>
      <c r="K288" s="24">
        <v>0.25</v>
      </c>
      <c r="L288" s="30" t="s">
        <v>655</v>
      </c>
      <c r="M288" s="81" t="s">
        <v>537</v>
      </c>
      <c r="N288" s="18">
        <v>0</v>
      </c>
      <c r="O288" s="19">
        <f>+(N288*100%)/$G$288</f>
        <v>0</v>
      </c>
      <c r="P288" s="26">
        <f t="shared" si="139"/>
        <v>0</v>
      </c>
      <c r="Q288" s="30"/>
      <c r="R288" s="81"/>
      <c r="S288" s="18">
        <v>0</v>
      </c>
      <c r="T288" s="19">
        <f>+(S288*100%)/$G$288</f>
        <v>0</v>
      </c>
      <c r="U288" s="26">
        <f t="shared" si="136"/>
        <v>0</v>
      </c>
      <c r="V288" s="30"/>
      <c r="W288" s="81"/>
      <c r="X288" s="18">
        <v>0</v>
      </c>
      <c r="Y288" s="19">
        <f>+(X288*100%)/$G$288</f>
        <v>0</v>
      </c>
      <c r="Z288" s="26">
        <f t="shared" si="137"/>
        <v>0</v>
      </c>
      <c r="AA288" s="30"/>
      <c r="AB288" s="81"/>
      <c r="AC288" s="18">
        <v>0</v>
      </c>
      <c r="AD288" s="19">
        <f>+(AC288*100%)/$G$288</f>
        <v>0</v>
      </c>
      <c r="AE288" s="26">
        <f t="shared" si="138"/>
        <v>0</v>
      </c>
      <c r="AF288" s="30"/>
      <c r="AG288" s="81"/>
      <c r="AH288" s="26">
        <f t="shared" si="134"/>
        <v>0</v>
      </c>
      <c r="AI288" s="21"/>
    </row>
    <row r="289" spans="1:35" ht="39" x14ac:dyDescent="0.35">
      <c r="A289" s="83"/>
      <c r="B289" s="83"/>
      <c r="C289" s="13" t="s">
        <v>657</v>
      </c>
      <c r="D289" s="13"/>
      <c r="E289" s="14" t="s">
        <v>658</v>
      </c>
      <c r="F289" s="15">
        <f>SUM(F290:F298)</f>
        <v>20829</v>
      </c>
      <c r="G289" s="15">
        <f>SUM(G290:G298)</f>
        <v>76524.899999999994</v>
      </c>
      <c r="H289" s="17">
        <v>0.25</v>
      </c>
      <c r="I289" s="17">
        <v>0.25</v>
      </c>
      <c r="J289" s="17">
        <v>0.25</v>
      </c>
      <c r="K289" s="17">
        <v>0.25</v>
      </c>
      <c r="L289" s="14" t="s">
        <v>313</v>
      </c>
      <c r="M289" s="14" t="s">
        <v>39</v>
      </c>
      <c r="N289" s="85">
        <f>SUM(N290:N294)</f>
        <v>0</v>
      </c>
      <c r="O289" s="86">
        <f>SUM(O290:O294)/9</f>
        <v>0</v>
      </c>
      <c r="P289" s="86">
        <f>SUM(P290:P294)/9</f>
        <v>0</v>
      </c>
      <c r="Q289" s="14"/>
      <c r="R289" s="14"/>
      <c r="S289" s="85">
        <f>SUM(S290:S294)</f>
        <v>0</v>
      </c>
      <c r="T289" s="86">
        <f>SUM(T290:T294)/9</f>
        <v>0</v>
      </c>
      <c r="U289" s="86">
        <f>SUM(U290:U294)/9</f>
        <v>0</v>
      </c>
      <c r="V289" s="14"/>
      <c r="W289" s="14"/>
      <c r="X289" s="85">
        <f>SUM(X290:X294)</f>
        <v>0</v>
      </c>
      <c r="Y289" s="86">
        <f>SUM(Y290:Y294)/9</f>
        <v>0</v>
      </c>
      <c r="Z289" s="86">
        <f>SUM(Z290:Z294)/9</f>
        <v>0</v>
      </c>
      <c r="AA289" s="14"/>
      <c r="AB289" s="14"/>
      <c r="AC289" s="85">
        <f>SUM(AC290:AC294)</f>
        <v>0</v>
      </c>
      <c r="AD289" s="86">
        <f>SUM(AD290:AD294)/9</f>
        <v>0</v>
      </c>
      <c r="AE289" s="86">
        <f>SUM(AE290:AE294)/9</f>
        <v>0</v>
      </c>
      <c r="AF289" s="14"/>
      <c r="AG289" s="14"/>
      <c r="AH289" s="86">
        <f t="shared" si="134"/>
        <v>0</v>
      </c>
      <c r="AI289" s="21"/>
    </row>
    <row r="290" spans="1:35" ht="26" x14ac:dyDescent="0.35">
      <c r="A290" s="30"/>
      <c r="B290" s="30"/>
      <c r="C290" s="21"/>
      <c r="D290" s="29" t="s">
        <v>659</v>
      </c>
      <c r="E290" s="30" t="s">
        <v>660</v>
      </c>
      <c r="F290" s="31">
        <v>0</v>
      </c>
      <c r="G290" s="31">
        <v>20000</v>
      </c>
      <c r="H290" s="24">
        <v>0.25</v>
      </c>
      <c r="I290" s="24">
        <v>0.25</v>
      </c>
      <c r="J290" s="24">
        <v>0.25</v>
      </c>
      <c r="K290" s="24">
        <v>0.25</v>
      </c>
      <c r="L290" s="30" t="s">
        <v>558</v>
      </c>
      <c r="M290" s="30" t="s">
        <v>159</v>
      </c>
      <c r="N290" s="18">
        <v>0</v>
      </c>
      <c r="O290" s="19">
        <f>+(N290*100%)/$G$290</f>
        <v>0</v>
      </c>
      <c r="P290" s="26">
        <f t="shared" ref="P290:P291" si="140">+O290</f>
        <v>0</v>
      </c>
      <c r="Q290" s="30"/>
      <c r="R290" s="30"/>
      <c r="S290" s="18">
        <v>0</v>
      </c>
      <c r="T290" s="19">
        <f>+(S290*100%)/$G$290</f>
        <v>0</v>
      </c>
      <c r="U290" s="26">
        <f t="shared" ref="U290:U298" si="141">+T290</f>
        <v>0</v>
      </c>
      <c r="V290" s="30"/>
      <c r="W290" s="30"/>
      <c r="X290" s="18">
        <v>0</v>
      </c>
      <c r="Y290" s="19">
        <f>+(X290*100%)/$G$290</f>
        <v>0</v>
      </c>
      <c r="Z290" s="26">
        <f t="shared" ref="Z290:Z298" si="142">+Y290</f>
        <v>0</v>
      </c>
      <c r="AA290" s="30"/>
      <c r="AB290" s="30"/>
      <c r="AC290" s="18">
        <v>0</v>
      </c>
      <c r="AD290" s="19">
        <f>+(AC290*100%)/$G$290</f>
        <v>0</v>
      </c>
      <c r="AE290" s="26">
        <f t="shared" ref="AE290:AE298" si="143">+AD290</f>
        <v>0</v>
      </c>
      <c r="AF290" s="30"/>
      <c r="AG290" s="30"/>
      <c r="AH290" s="26">
        <f t="shared" si="134"/>
        <v>0</v>
      </c>
      <c r="AI290" s="21"/>
    </row>
    <row r="291" spans="1:35" ht="65" x14ac:dyDescent="0.35">
      <c r="A291" s="64"/>
      <c r="B291" s="64"/>
      <c r="C291" s="69"/>
      <c r="D291" s="29" t="s">
        <v>661</v>
      </c>
      <c r="E291" s="30" t="s">
        <v>662</v>
      </c>
      <c r="F291" s="31">
        <v>2796</v>
      </c>
      <c r="G291" s="31">
        <v>3000</v>
      </c>
      <c r="H291" s="32">
        <v>0.25</v>
      </c>
      <c r="I291" s="32">
        <v>0.25</v>
      </c>
      <c r="J291" s="32">
        <v>0.25</v>
      </c>
      <c r="K291" s="32">
        <v>0.25</v>
      </c>
      <c r="L291" s="33" t="s">
        <v>570</v>
      </c>
      <c r="M291" s="74" t="s">
        <v>189</v>
      </c>
      <c r="N291" s="18">
        <v>0</v>
      </c>
      <c r="O291" s="19">
        <f>+(N291*100%)/$G$291</f>
        <v>0</v>
      </c>
      <c r="P291" s="26">
        <f t="shared" si="140"/>
        <v>0</v>
      </c>
      <c r="Q291" s="33"/>
      <c r="R291" s="74"/>
      <c r="S291" s="18">
        <v>0</v>
      </c>
      <c r="T291" s="19">
        <f>+(S291*100%)/$G$291</f>
        <v>0</v>
      </c>
      <c r="U291" s="26">
        <f t="shared" si="141"/>
        <v>0</v>
      </c>
      <c r="V291" s="33"/>
      <c r="W291" s="74"/>
      <c r="X291" s="18">
        <v>0</v>
      </c>
      <c r="Y291" s="19">
        <f>+(X291*100%)/$G$291</f>
        <v>0</v>
      </c>
      <c r="Z291" s="26">
        <f t="shared" si="142"/>
        <v>0</v>
      </c>
      <c r="AA291" s="33"/>
      <c r="AB291" s="74"/>
      <c r="AC291" s="18">
        <v>0</v>
      </c>
      <c r="AD291" s="19">
        <f>+(AC291*100%)/$G$291</f>
        <v>0</v>
      </c>
      <c r="AE291" s="26">
        <f t="shared" si="143"/>
        <v>0</v>
      </c>
      <c r="AF291" s="33"/>
      <c r="AG291" s="74"/>
      <c r="AH291" s="26">
        <f t="shared" si="134"/>
        <v>0</v>
      </c>
      <c r="AI291" s="21"/>
    </row>
    <row r="292" spans="1:35" ht="52" x14ac:dyDescent="0.35">
      <c r="A292" s="64"/>
      <c r="B292" s="64"/>
      <c r="C292" s="69"/>
      <c r="D292" s="65" t="s">
        <v>390</v>
      </c>
      <c r="E292" s="20" t="s">
        <v>663</v>
      </c>
      <c r="F292" s="31">
        <v>154</v>
      </c>
      <c r="G292" s="22">
        <v>165</v>
      </c>
      <c r="H292" s="32">
        <v>0.25</v>
      </c>
      <c r="I292" s="32">
        <v>0.25</v>
      </c>
      <c r="J292" s="32">
        <v>0.25</v>
      </c>
      <c r="K292" s="32">
        <v>0.25</v>
      </c>
      <c r="L292" s="32" t="s">
        <v>572</v>
      </c>
      <c r="M292" s="30" t="s">
        <v>208</v>
      </c>
      <c r="N292" s="18">
        <v>0</v>
      </c>
      <c r="O292" s="19">
        <f>+(N292*100%)/$G$292</f>
        <v>0</v>
      </c>
      <c r="P292" s="26">
        <f t="shared" ref="P292:P298" si="144">+O292</f>
        <v>0</v>
      </c>
      <c r="Q292" s="32"/>
      <c r="R292" s="30"/>
      <c r="S292" s="18">
        <v>0</v>
      </c>
      <c r="T292" s="19">
        <f>+(S292*100%)/$G$292</f>
        <v>0</v>
      </c>
      <c r="U292" s="26">
        <f t="shared" si="141"/>
        <v>0</v>
      </c>
      <c r="V292" s="32"/>
      <c r="W292" s="30"/>
      <c r="X292" s="18">
        <v>0</v>
      </c>
      <c r="Y292" s="19">
        <f>+(X292*100%)/$G$292</f>
        <v>0</v>
      </c>
      <c r="Z292" s="26">
        <f t="shared" si="142"/>
        <v>0</v>
      </c>
      <c r="AA292" s="32"/>
      <c r="AB292" s="30"/>
      <c r="AC292" s="18">
        <v>0</v>
      </c>
      <c r="AD292" s="19">
        <f>+(AC292*100%)/$G$292</f>
        <v>0</v>
      </c>
      <c r="AE292" s="26">
        <f t="shared" si="143"/>
        <v>0</v>
      </c>
      <c r="AF292" s="32"/>
      <c r="AG292" s="30"/>
      <c r="AH292" s="26">
        <f t="shared" si="134"/>
        <v>0</v>
      </c>
      <c r="AI292" s="21"/>
    </row>
    <row r="293" spans="1:35" ht="52" x14ac:dyDescent="0.35">
      <c r="A293" s="30"/>
      <c r="B293" s="30"/>
      <c r="C293" s="29"/>
      <c r="D293" s="29" t="s">
        <v>664</v>
      </c>
      <c r="E293" s="30" t="s">
        <v>665</v>
      </c>
      <c r="F293" s="31">
        <v>0</v>
      </c>
      <c r="G293" s="79">
        <v>35000</v>
      </c>
      <c r="H293" s="24">
        <v>0.25</v>
      </c>
      <c r="I293" s="24">
        <v>0.25</v>
      </c>
      <c r="J293" s="24">
        <v>0.25</v>
      </c>
      <c r="K293" s="24">
        <v>0.25</v>
      </c>
      <c r="L293" s="30" t="s">
        <v>666</v>
      </c>
      <c r="M293" s="31" t="s">
        <v>667</v>
      </c>
      <c r="N293" s="18">
        <v>0</v>
      </c>
      <c r="O293" s="19">
        <f>+(N293*100%)/$G$293</f>
        <v>0</v>
      </c>
      <c r="P293" s="26">
        <f t="shared" si="144"/>
        <v>0</v>
      </c>
      <c r="Q293" s="30"/>
      <c r="R293" s="31"/>
      <c r="S293" s="18">
        <v>0</v>
      </c>
      <c r="T293" s="19">
        <f>+(S293*100%)/$G$293</f>
        <v>0</v>
      </c>
      <c r="U293" s="26">
        <f t="shared" si="141"/>
        <v>0</v>
      </c>
      <c r="V293" s="30"/>
      <c r="W293" s="31"/>
      <c r="X293" s="18">
        <v>0</v>
      </c>
      <c r="Y293" s="19">
        <f>+(X293*100%)/$G$293</f>
        <v>0</v>
      </c>
      <c r="Z293" s="26">
        <f t="shared" si="142"/>
        <v>0</v>
      </c>
      <c r="AA293" s="30"/>
      <c r="AB293" s="31"/>
      <c r="AC293" s="18">
        <v>0</v>
      </c>
      <c r="AD293" s="19">
        <f>+(AC293*100%)/$G$293</f>
        <v>0</v>
      </c>
      <c r="AE293" s="26">
        <f t="shared" si="143"/>
        <v>0</v>
      </c>
      <c r="AF293" s="30"/>
      <c r="AG293" s="31"/>
      <c r="AH293" s="26">
        <f t="shared" si="134"/>
        <v>0</v>
      </c>
      <c r="AI293" s="21"/>
    </row>
    <row r="294" spans="1:35" ht="26" x14ac:dyDescent="0.35">
      <c r="A294" s="30"/>
      <c r="B294" s="30"/>
      <c r="C294" s="29"/>
      <c r="D294" s="29" t="s">
        <v>668</v>
      </c>
      <c r="E294" s="30" t="s">
        <v>669</v>
      </c>
      <c r="F294" s="31">
        <v>1260</v>
      </c>
      <c r="G294" s="79">
        <f>+(F294*0.015)+F294</f>
        <v>1278.9000000000001</v>
      </c>
      <c r="H294" s="24">
        <v>0.25</v>
      </c>
      <c r="I294" s="24">
        <v>0.25</v>
      </c>
      <c r="J294" s="24">
        <v>0.25</v>
      </c>
      <c r="K294" s="24">
        <v>0.25</v>
      </c>
      <c r="L294" s="30" t="s">
        <v>624</v>
      </c>
      <c r="M294" s="31" t="s">
        <v>667</v>
      </c>
      <c r="N294" s="18">
        <v>0</v>
      </c>
      <c r="O294" s="19">
        <f>+(N294*100%)/$G$294</f>
        <v>0</v>
      </c>
      <c r="P294" s="26">
        <f t="shared" si="144"/>
        <v>0</v>
      </c>
      <c r="Q294" s="30"/>
      <c r="R294" s="31"/>
      <c r="S294" s="18">
        <v>0</v>
      </c>
      <c r="T294" s="19">
        <f>+(S294*100%)/$G$294</f>
        <v>0</v>
      </c>
      <c r="U294" s="26">
        <f t="shared" si="141"/>
        <v>0</v>
      </c>
      <c r="V294" s="30"/>
      <c r="W294" s="31"/>
      <c r="X294" s="18">
        <v>0</v>
      </c>
      <c r="Y294" s="19">
        <f>+(X294*100%)/$G$294</f>
        <v>0</v>
      </c>
      <c r="Z294" s="26">
        <f t="shared" si="142"/>
        <v>0</v>
      </c>
      <c r="AA294" s="30"/>
      <c r="AB294" s="31"/>
      <c r="AC294" s="18">
        <v>0</v>
      </c>
      <c r="AD294" s="19">
        <f>+(AC294*100%)/$G$294</f>
        <v>0</v>
      </c>
      <c r="AE294" s="26">
        <f t="shared" si="143"/>
        <v>0</v>
      </c>
      <c r="AF294" s="30"/>
      <c r="AG294" s="31"/>
      <c r="AH294" s="26">
        <f t="shared" si="134"/>
        <v>0</v>
      </c>
      <c r="AI294" s="21"/>
    </row>
    <row r="295" spans="1:35" ht="26" x14ac:dyDescent="0.35">
      <c r="A295" s="30"/>
      <c r="B295" s="30"/>
      <c r="C295" s="29"/>
      <c r="D295" s="29" t="s">
        <v>670</v>
      </c>
      <c r="E295" s="30" t="s">
        <v>671</v>
      </c>
      <c r="F295" s="31">
        <v>13800</v>
      </c>
      <c r="G295" s="79">
        <v>14200</v>
      </c>
      <c r="H295" s="24">
        <v>0.25</v>
      </c>
      <c r="I295" s="24">
        <v>0.25</v>
      </c>
      <c r="J295" s="24">
        <v>0.25</v>
      </c>
      <c r="K295" s="24">
        <v>0.25</v>
      </c>
      <c r="L295" s="30" t="s">
        <v>624</v>
      </c>
      <c r="M295" s="31" t="s">
        <v>667</v>
      </c>
      <c r="N295" s="18">
        <v>0</v>
      </c>
      <c r="O295" s="19">
        <f>+(N295*100%)/$G$295</f>
        <v>0</v>
      </c>
      <c r="P295" s="26">
        <f t="shared" si="144"/>
        <v>0</v>
      </c>
      <c r="Q295" s="30"/>
      <c r="R295" s="31"/>
      <c r="S295" s="18">
        <v>0</v>
      </c>
      <c r="T295" s="19">
        <f>+(S295*100%)/$G$295</f>
        <v>0</v>
      </c>
      <c r="U295" s="26">
        <f t="shared" si="141"/>
        <v>0</v>
      </c>
      <c r="V295" s="30"/>
      <c r="W295" s="31"/>
      <c r="X295" s="18">
        <v>0</v>
      </c>
      <c r="Y295" s="19">
        <f>+(X295*100%)/$G$295</f>
        <v>0</v>
      </c>
      <c r="Z295" s="26">
        <f t="shared" si="142"/>
        <v>0</v>
      </c>
      <c r="AA295" s="30"/>
      <c r="AB295" s="31"/>
      <c r="AC295" s="18">
        <v>0</v>
      </c>
      <c r="AD295" s="19">
        <f>+(AC295*100%)/$G$295</f>
        <v>0</v>
      </c>
      <c r="AE295" s="26">
        <f t="shared" si="143"/>
        <v>0</v>
      </c>
      <c r="AF295" s="30"/>
      <c r="AG295" s="31"/>
      <c r="AH295" s="26">
        <f t="shared" si="134"/>
        <v>0</v>
      </c>
      <c r="AI295" s="21"/>
    </row>
    <row r="296" spans="1:35" ht="26" x14ac:dyDescent="0.35">
      <c r="A296" s="30"/>
      <c r="B296" s="30"/>
      <c r="C296" s="69"/>
      <c r="D296" s="29" t="s">
        <v>543</v>
      </c>
      <c r="E296" s="20" t="s">
        <v>544</v>
      </c>
      <c r="F296" s="31">
        <v>2360</v>
      </c>
      <c r="G296" s="31">
        <v>2400</v>
      </c>
      <c r="H296" s="24">
        <v>0.25</v>
      </c>
      <c r="I296" s="24">
        <v>0.25</v>
      </c>
      <c r="J296" s="24">
        <v>0.25</v>
      </c>
      <c r="K296" s="24">
        <v>0.25</v>
      </c>
      <c r="L296" s="30" t="s">
        <v>545</v>
      </c>
      <c r="M296" s="81" t="s">
        <v>546</v>
      </c>
      <c r="N296" s="18">
        <v>0</v>
      </c>
      <c r="O296" s="19">
        <f>+(N296*100%)/$G$296</f>
        <v>0</v>
      </c>
      <c r="P296" s="26">
        <f t="shared" si="144"/>
        <v>0</v>
      </c>
      <c r="Q296" s="30"/>
      <c r="R296" s="81"/>
      <c r="S296" s="18">
        <v>0</v>
      </c>
      <c r="T296" s="19">
        <f>+(S296*100%)/$G$296</f>
        <v>0</v>
      </c>
      <c r="U296" s="26">
        <f t="shared" si="141"/>
        <v>0</v>
      </c>
      <c r="V296" s="30"/>
      <c r="W296" s="81"/>
      <c r="X296" s="18">
        <v>0</v>
      </c>
      <c r="Y296" s="19">
        <f>+(X296*100%)/$G$296</f>
        <v>0</v>
      </c>
      <c r="Z296" s="26">
        <f t="shared" si="142"/>
        <v>0</v>
      </c>
      <c r="AA296" s="30"/>
      <c r="AB296" s="81"/>
      <c r="AC296" s="18">
        <v>0</v>
      </c>
      <c r="AD296" s="19">
        <f>+(AC296*100%)/$G$296</f>
        <v>0</v>
      </c>
      <c r="AE296" s="26">
        <f t="shared" si="143"/>
        <v>0</v>
      </c>
      <c r="AF296" s="30"/>
      <c r="AG296" s="81"/>
      <c r="AH296" s="26">
        <f t="shared" si="134"/>
        <v>0</v>
      </c>
      <c r="AI296" s="21"/>
    </row>
    <row r="297" spans="1:35" ht="26" x14ac:dyDescent="0.35">
      <c r="A297" s="30"/>
      <c r="B297" s="30"/>
      <c r="C297" s="69"/>
      <c r="D297" s="29" t="s">
        <v>547</v>
      </c>
      <c r="E297" s="30" t="s">
        <v>548</v>
      </c>
      <c r="F297" s="31">
        <v>2</v>
      </c>
      <c r="G297" s="31">
        <v>24</v>
      </c>
      <c r="H297" s="24">
        <v>0.25</v>
      </c>
      <c r="I297" s="24">
        <v>0.25</v>
      </c>
      <c r="J297" s="24">
        <v>0.25</v>
      </c>
      <c r="K297" s="24">
        <v>0.25</v>
      </c>
      <c r="L297" s="30" t="s">
        <v>545</v>
      </c>
      <c r="M297" s="81" t="s">
        <v>546</v>
      </c>
      <c r="N297" s="18">
        <v>0</v>
      </c>
      <c r="O297" s="19">
        <f>+(N297*100%)/$G$297</f>
        <v>0</v>
      </c>
      <c r="P297" s="26">
        <f t="shared" si="144"/>
        <v>0</v>
      </c>
      <c r="Q297" s="30"/>
      <c r="R297" s="81"/>
      <c r="S297" s="18">
        <v>0</v>
      </c>
      <c r="T297" s="19">
        <f>+(S297*100%)/$G$297</f>
        <v>0</v>
      </c>
      <c r="U297" s="26">
        <f t="shared" si="141"/>
        <v>0</v>
      </c>
      <c r="V297" s="30"/>
      <c r="W297" s="81"/>
      <c r="X297" s="18">
        <v>0</v>
      </c>
      <c r="Y297" s="19">
        <f>+(X297*100%)/$G$297</f>
        <v>0</v>
      </c>
      <c r="Z297" s="26">
        <f t="shared" si="142"/>
        <v>0</v>
      </c>
      <c r="AA297" s="30"/>
      <c r="AB297" s="81"/>
      <c r="AC297" s="18">
        <v>0</v>
      </c>
      <c r="AD297" s="19">
        <f>+(AC297*100%)/$G$297</f>
        <v>0</v>
      </c>
      <c r="AE297" s="26">
        <f t="shared" si="143"/>
        <v>0</v>
      </c>
      <c r="AF297" s="30"/>
      <c r="AG297" s="81"/>
      <c r="AH297" s="26">
        <f t="shared" si="134"/>
        <v>0</v>
      </c>
      <c r="AI297" s="21"/>
    </row>
    <row r="298" spans="1:35" ht="26" x14ac:dyDescent="0.35">
      <c r="A298" s="30"/>
      <c r="B298" s="30"/>
      <c r="C298" s="69"/>
      <c r="D298" s="29" t="s">
        <v>551</v>
      </c>
      <c r="E298" s="30" t="s">
        <v>552</v>
      </c>
      <c r="F298" s="31">
        <v>457</v>
      </c>
      <c r="G298" s="31">
        <v>457</v>
      </c>
      <c r="H298" s="24">
        <v>0.25</v>
      </c>
      <c r="I298" s="24">
        <v>0.25</v>
      </c>
      <c r="J298" s="24">
        <v>0.25</v>
      </c>
      <c r="K298" s="24">
        <v>0.25</v>
      </c>
      <c r="L298" s="30" t="s">
        <v>545</v>
      </c>
      <c r="M298" s="81" t="s">
        <v>546</v>
      </c>
      <c r="N298" s="18">
        <v>0</v>
      </c>
      <c r="O298" s="19">
        <f>+(N298*100%)/$G$298</f>
        <v>0</v>
      </c>
      <c r="P298" s="26">
        <f t="shared" si="144"/>
        <v>0</v>
      </c>
      <c r="Q298" s="30"/>
      <c r="R298" s="81"/>
      <c r="S298" s="18">
        <v>0</v>
      </c>
      <c r="T298" s="19">
        <f>+(S298*100%)/$G$298</f>
        <v>0</v>
      </c>
      <c r="U298" s="26">
        <f t="shared" si="141"/>
        <v>0</v>
      </c>
      <c r="V298" s="30"/>
      <c r="W298" s="81"/>
      <c r="X298" s="18">
        <v>0</v>
      </c>
      <c r="Y298" s="19">
        <f>+(X298*100%)/$G$298</f>
        <v>0</v>
      </c>
      <c r="Z298" s="26">
        <f t="shared" si="142"/>
        <v>0</v>
      </c>
      <c r="AA298" s="30"/>
      <c r="AB298" s="81"/>
      <c r="AC298" s="18">
        <v>0</v>
      </c>
      <c r="AD298" s="19">
        <f>+(AC298*100%)/$G$298</f>
        <v>0</v>
      </c>
      <c r="AE298" s="26">
        <f t="shared" si="143"/>
        <v>0</v>
      </c>
      <c r="AF298" s="30"/>
      <c r="AG298" s="81"/>
      <c r="AH298" s="26">
        <f t="shared" si="134"/>
        <v>0</v>
      </c>
      <c r="AI298" s="21"/>
    </row>
    <row r="299" spans="1:35" x14ac:dyDescent="0.35">
      <c r="A299" s="12"/>
      <c r="B299" s="12"/>
      <c r="C299" s="13" t="s">
        <v>672</v>
      </c>
      <c r="D299" s="13"/>
      <c r="E299" s="14" t="s">
        <v>673</v>
      </c>
      <c r="F299" s="16">
        <f>SUM(F301:F323)</f>
        <v>1237</v>
      </c>
      <c r="G299" s="16">
        <f>SUM(G301:G323)</f>
        <v>1201</v>
      </c>
      <c r="H299" s="38">
        <v>0.25</v>
      </c>
      <c r="I299" s="38">
        <v>0.25</v>
      </c>
      <c r="J299" s="38">
        <v>0.25</v>
      </c>
      <c r="K299" s="38">
        <v>0.25</v>
      </c>
      <c r="L299" s="14" t="s">
        <v>674</v>
      </c>
      <c r="M299" s="14" t="s">
        <v>579</v>
      </c>
      <c r="N299" s="85">
        <f>SUM(N300:N304)</f>
        <v>0</v>
      </c>
      <c r="O299" s="86">
        <f>SUM(O300:O304)/24</f>
        <v>0</v>
      </c>
      <c r="P299" s="86">
        <f>SUM(P300:P304)/24</f>
        <v>0</v>
      </c>
      <c r="Q299" s="14"/>
      <c r="R299" s="14"/>
      <c r="S299" s="85">
        <f>SUM(S300:S304)</f>
        <v>0</v>
      </c>
      <c r="T299" s="86">
        <f>SUM(T300:T304)/24</f>
        <v>0</v>
      </c>
      <c r="U299" s="86">
        <f>SUM(U300:U304)/24</f>
        <v>0</v>
      </c>
      <c r="V299" s="14"/>
      <c r="W299" s="14"/>
      <c r="X299" s="85">
        <f>SUM(X300:X304)</f>
        <v>0</v>
      </c>
      <c r="Y299" s="86">
        <f>SUM(Y300:Y304)/24</f>
        <v>0</v>
      </c>
      <c r="Z299" s="86">
        <f>SUM(Z300:Z304)/24</f>
        <v>0</v>
      </c>
      <c r="AA299" s="14"/>
      <c r="AB299" s="14"/>
      <c r="AC299" s="85">
        <f>SUM(AC300:AC304)</f>
        <v>0</v>
      </c>
      <c r="AD299" s="86">
        <f>SUM(AD300:AD304)/24</f>
        <v>0</v>
      </c>
      <c r="AE299" s="86">
        <f>SUM(AE300:AE304)/24</f>
        <v>0</v>
      </c>
      <c r="AF299" s="14"/>
      <c r="AG299" s="14"/>
      <c r="AH299" s="86">
        <f t="shared" si="134"/>
        <v>0</v>
      </c>
      <c r="AI299" s="21"/>
    </row>
    <row r="300" spans="1:35" x14ac:dyDescent="0.35">
      <c r="A300" s="75"/>
      <c r="B300" s="75"/>
      <c r="C300" s="65"/>
      <c r="D300" s="66" t="s">
        <v>675</v>
      </c>
      <c r="E300" s="30" t="s">
        <v>673</v>
      </c>
      <c r="F300" s="25">
        <v>3</v>
      </c>
      <c r="G300" s="25">
        <v>3</v>
      </c>
      <c r="H300" s="24">
        <v>0.25</v>
      </c>
      <c r="I300" s="24">
        <v>0.25</v>
      </c>
      <c r="J300" s="24">
        <v>0.25</v>
      </c>
      <c r="K300" s="24">
        <v>0.25</v>
      </c>
      <c r="L300" s="30" t="s">
        <v>674</v>
      </c>
      <c r="M300" s="67" t="s">
        <v>676</v>
      </c>
      <c r="N300" s="18">
        <v>0</v>
      </c>
      <c r="O300" s="19">
        <f>+(N300*100%)/$G$300</f>
        <v>0</v>
      </c>
      <c r="P300" s="26">
        <f t="shared" ref="P300:P301" si="145">+O300</f>
        <v>0</v>
      </c>
      <c r="Q300" s="30"/>
      <c r="R300" s="67"/>
      <c r="S300" s="18">
        <v>0</v>
      </c>
      <c r="T300" s="19">
        <f>+(S300*100%)/$G$300</f>
        <v>0</v>
      </c>
      <c r="U300" s="26">
        <f t="shared" ref="U300:U323" si="146">+T300</f>
        <v>0</v>
      </c>
      <c r="V300" s="30"/>
      <c r="W300" s="67"/>
      <c r="X300" s="18">
        <v>0</v>
      </c>
      <c r="Y300" s="19">
        <f>+(X300*100%)/$G$300</f>
        <v>0</v>
      </c>
      <c r="Z300" s="26">
        <f t="shared" ref="Z300:Z323" si="147">+Y300</f>
        <v>0</v>
      </c>
      <c r="AA300" s="30"/>
      <c r="AB300" s="67"/>
      <c r="AC300" s="18">
        <v>0</v>
      </c>
      <c r="AD300" s="19">
        <f>+(AC300*100%)/$G$300</f>
        <v>0</v>
      </c>
      <c r="AE300" s="26">
        <f t="shared" ref="AE300:AE323" si="148">+AD300</f>
        <v>0</v>
      </c>
      <c r="AF300" s="30"/>
      <c r="AG300" s="67"/>
      <c r="AH300" s="26">
        <f t="shared" si="134"/>
        <v>0</v>
      </c>
      <c r="AI300" s="21"/>
    </row>
    <row r="301" spans="1:35" ht="26" x14ac:dyDescent="0.35">
      <c r="A301" s="64"/>
      <c r="B301" s="64"/>
      <c r="C301" s="65"/>
      <c r="D301" s="66" t="s">
        <v>677</v>
      </c>
      <c r="E301" s="30" t="s">
        <v>673</v>
      </c>
      <c r="F301" s="25">
        <v>3</v>
      </c>
      <c r="G301" s="25">
        <v>4</v>
      </c>
      <c r="H301" s="24">
        <v>0.25</v>
      </c>
      <c r="I301" s="24">
        <v>0.25</v>
      </c>
      <c r="J301" s="24">
        <v>0.25</v>
      </c>
      <c r="K301" s="24">
        <v>0.25</v>
      </c>
      <c r="L301" s="30" t="s">
        <v>674</v>
      </c>
      <c r="M301" s="67" t="s">
        <v>678</v>
      </c>
      <c r="N301" s="18">
        <v>0</v>
      </c>
      <c r="O301" s="19">
        <f>+(N301*100%)/$G$301</f>
        <v>0</v>
      </c>
      <c r="P301" s="26">
        <f t="shared" si="145"/>
        <v>0</v>
      </c>
      <c r="Q301" s="30"/>
      <c r="R301" s="67"/>
      <c r="S301" s="18">
        <v>0</v>
      </c>
      <c r="T301" s="19">
        <f>+(S301*100%)/$G$301</f>
        <v>0</v>
      </c>
      <c r="U301" s="26">
        <f t="shared" si="146"/>
        <v>0</v>
      </c>
      <c r="V301" s="30"/>
      <c r="W301" s="67"/>
      <c r="X301" s="18">
        <v>0</v>
      </c>
      <c r="Y301" s="19">
        <f>+(X301*100%)/$G$301</f>
        <v>0</v>
      </c>
      <c r="Z301" s="26">
        <f t="shared" si="147"/>
        <v>0</v>
      </c>
      <c r="AA301" s="30"/>
      <c r="AB301" s="67"/>
      <c r="AC301" s="18">
        <v>0</v>
      </c>
      <c r="AD301" s="19">
        <f>+(AC301*100%)/$G$301</f>
        <v>0</v>
      </c>
      <c r="AE301" s="26">
        <f t="shared" si="148"/>
        <v>0</v>
      </c>
      <c r="AF301" s="30"/>
      <c r="AG301" s="67"/>
      <c r="AH301" s="26">
        <f t="shared" si="134"/>
        <v>0</v>
      </c>
      <c r="AI301" s="21"/>
    </row>
    <row r="302" spans="1:35" ht="26" x14ac:dyDescent="0.35">
      <c r="A302" s="75"/>
      <c r="B302" s="75"/>
      <c r="C302" s="65"/>
      <c r="D302" s="66" t="s">
        <v>679</v>
      </c>
      <c r="E302" s="30" t="s">
        <v>673</v>
      </c>
      <c r="F302" s="25">
        <v>7</v>
      </c>
      <c r="G302" s="25">
        <v>8</v>
      </c>
      <c r="H302" s="24">
        <v>0.25</v>
      </c>
      <c r="I302" s="24">
        <v>0.25</v>
      </c>
      <c r="J302" s="24">
        <v>0.25</v>
      </c>
      <c r="K302" s="24">
        <v>0.25</v>
      </c>
      <c r="L302" s="30" t="s">
        <v>674</v>
      </c>
      <c r="M302" s="67" t="s">
        <v>680</v>
      </c>
      <c r="N302" s="18">
        <v>0</v>
      </c>
      <c r="O302" s="19">
        <f>+(N302*100%)/$G$302</f>
        <v>0</v>
      </c>
      <c r="P302" s="26">
        <f t="shared" ref="P302:P323" si="149">+O302</f>
        <v>0</v>
      </c>
      <c r="Q302" s="30"/>
      <c r="R302" s="67"/>
      <c r="S302" s="18">
        <v>0</v>
      </c>
      <c r="T302" s="19">
        <f>+(S302*100%)/$G$302</f>
        <v>0</v>
      </c>
      <c r="U302" s="26">
        <f t="shared" si="146"/>
        <v>0</v>
      </c>
      <c r="V302" s="30"/>
      <c r="W302" s="67"/>
      <c r="X302" s="18">
        <v>0</v>
      </c>
      <c r="Y302" s="19">
        <f>+(X302*100%)/$G$302</f>
        <v>0</v>
      </c>
      <c r="Z302" s="26">
        <f t="shared" si="147"/>
        <v>0</v>
      </c>
      <c r="AA302" s="30"/>
      <c r="AB302" s="67"/>
      <c r="AC302" s="18">
        <v>0</v>
      </c>
      <c r="AD302" s="19">
        <f>+(AC302*100%)/$G$302</f>
        <v>0</v>
      </c>
      <c r="AE302" s="26">
        <f t="shared" si="148"/>
        <v>0</v>
      </c>
      <c r="AF302" s="30"/>
      <c r="AG302" s="67"/>
      <c r="AH302" s="26">
        <f t="shared" si="134"/>
        <v>0</v>
      </c>
      <c r="AI302" s="21"/>
    </row>
    <row r="303" spans="1:35" x14ac:dyDescent="0.35">
      <c r="A303" s="75"/>
      <c r="B303" s="75"/>
      <c r="C303" s="65"/>
      <c r="D303" s="66" t="s">
        <v>681</v>
      </c>
      <c r="E303" s="30" t="s">
        <v>673</v>
      </c>
      <c r="F303" s="25">
        <v>271</v>
      </c>
      <c r="G303" s="25">
        <v>300</v>
      </c>
      <c r="H303" s="24">
        <v>0.25</v>
      </c>
      <c r="I303" s="24">
        <v>0.25</v>
      </c>
      <c r="J303" s="24">
        <v>0.25</v>
      </c>
      <c r="K303" s="24">
        <v>0.25</v>
      </c>
      <c r="L303" s="30" t="s">
        <v>674</v>
      </c>
      <c r="M303" s="67" t="s">
        <v>682</v>
      </c>
      <c r="N303" s="18">
        <v>0</v>
      </c>
      <c r="O303" s="19">
        <f>+(N303*100%)/$G$303</f>
        <v>0</v>
      </c>
      <c r="P303" s="26">
        <f t="shared" si="149"/>
        <v>0</v>
      </c>
      <c r="Q303" s="30"/>
      <c r="R303" s="67"/>
      <c r="S303" s="18">
        <v>0</v>
      </c>
      <c r="T303" s="19">
        <f>+(S303*100%)/$G$303</f>
        <v>0</v>
      </c>
      <c r="U303" s="26">
        <f t="shared" si="146"/>
        <v>0</v>
      </c>
      <c r="V303" s="30"/>
      <c r="W303" s="67"/>
      <c r="X303" s="18">
        <v>0</v>
      </c>
      <c r="Y303" s="19">
        <f>+(X303*100%)/$G$303</f>
        <v>0</v>
      </c>
      <c r="Z303" s="26">
        <f t="shared" si="147"/>
        <v>0</v>
      </c>
      <c r="AA303" s="30"/>
      <c r="AB303" s="67"/>
      <c r="AC303" s="18">
        <v>0</v>
      </c>
      <c r="AD303" s="19">
        <f>+(AC303*100%)/$G$303</f>
        <v>0</v>
      </c>
      <c r="AE303" s="26">
        <f t="shared" si="148"/>
        <v>0</v>
      </c>
      <c r="AF303" s="30"/>
      <c r="AG303" s="67"/>
      <c r="AH303" s="26">
        <f t="shared" si="134"/>
        <v>0</v>
      </c>
      <c r="AI303" s="21"/>
    </row>
    <row r="304" spans="1:35" x14ac:dyDescent="0.35">
      <c r="A304" s="75"/>
      <c r="B304" s="75"/>
      <c r="C304" s="65"/>
      <c r="D304" s="66" t="s">
        <v>683</v>
      </c>
      <c r="E304" s="30" t="s">
        <v>673</v>
      </c>
      <c r="F304" s="25">
        <v>10</v>
      </c>
      <c r="G304" s="25">
        <v>10</v>
      </c>
      <c r="H304" s="24">
        <v>0.25</v>
      </c>
      <c r="I304" s="24">
        <v>0.25</v>
      </c>
      <c r="J304" s="24">
        <v>0.25</v>
      </c>
      <c r="K304" s="24">
        <v>0.25</v>
      </c>
      <c r="L304" s="30" t="s">
        <v>674</v>
      </c>
      <c r="M304" s="67" t="s">
        <v>462</v>
      </c>
      <c r="N304" s="18">
        <v>0</v>
      </c>
      <c r="O304" s="19">
        <f>+(N304*100%)/$G$304</f>
        <v>0</v>
      </c>
      <c r="P304" s="26">
        <f t="shared" si="149"/>
        <v>0</v>
      </c>
      <c r="Q304" s="30"/>
      <c r="R304" s="67"/>
      <c r="S304" s="18">
        <v>0</v>
      </c>
      <c r="T304" s="19">
        <f>+(S304*100%)/$G$304</f>
        <v>0</v>
      </c>
      <c r="U304" s="26">
        <f t="shared" si="146"/>
        <v>0</v>
      </c>
      <c r="V304" s="30"/>
      <c r="W304" s="67"/>
      <c r="X304" s="18">
        <v>0</v>
      </c>
      <c r="Y304" s="19">
        <f>+(X304*100%)/$G$304</f>
        <v>0</v>
      </c>
      <c r="Z304" s="26">
        <f t="shared" si="147"/>
        <v>0</v>
      </c>
      <c r="AA304" s="30"/>
      <c r="AB304" s="67"/>
      <c r="AC304" s="18">
        <v>0</v>
      </c>
      <c r="AD304" s="19">
        <f>+(AC304*100%)/$G$304</f>
        <v>0</v>
      </c>
      <c r="AE304" s="26">
        <f t="shared" si="148"/>
        <v>0</v>
      </c>
      <c r="AF304" s="30"/>
      <c r="AG304" s="67"/>
      <c r="AH304" s="26">
        <f t="shared" si="134"/>
        <v>0</v>
      </c>
      <c r="AI304" s="21"/>
    </row>
    <row r="305" spans="1:35" x14ac:dyDescent="0.35">
      <c r="A305" s="75"/>
      <c r="B305" s="75"/>
      <c r="C305" s="65"/>
      <c r="D305" s="66" t="s">
        <v>684</v>
      </c>
      <c r="E305" s="30" t="s">
        <v>673</v>
      </c>
      <c r="F305" s="25">
        <v>21</v>
      </c>
      <c r="G305" s="25">
        <v>20</v>
      </c>
      <c r="H305" s="24">
        <v>0.25</v>
      </c>
      <c r="I305" s="24">
        <v>0.25</v>
      </c>
      <c r="J305" s="24">
        <v>0.25</v>
      </c>
      <c r="K305" s="24">
        <v>0.25</v>
      </c>
      <c r="L305" s="30" t="s">
        <v>674</v>
      </c>
      <c r="M305" s="67" t="s">
        <v>587</v>
      </c>
      <c r="N305" s="18">
        <v>0</v>
      </c>
      <c r="O305" s="19">
        <f>+(N305*100%)/$G$305</f>
        <v>0</v>
      </c>
      <c r="P305" s="26">
        <f t="shared" si="149"/>
        <v>0</v>
      </c>
      <c r="Q305" s="30"/>
      <c r="R305" s="67"/>
      <c r="S305" s="18">
        <v>0</v>
      </c>
      <c r="T305" s="19">
        <f>+(S305*100%)/$G$305</f>
        <v>0</v>
      </c>
      <c r="U305" s="26">
        <f t="shared" si="146"/>
        <v>0</v>
      </c>
      <c r="V305" s="30"/>
      <c r="W305" s="67"/>
      <c r="X305" s="18">
        <v>0</v>
      </c>
      <c r="Y305" s="19">
        <f>+(X305*100%)/$G$305</f>
        <v>0</v>
      </c>
      <c r="Z305" s="26">
        <f t="shared" si="147"/>
        <v>0</v>
      </c>
      <c r="AA305" s="30"/>
      <c r="AB305" s="67"/>
      <c r="AC305" s="18">
        <v>0</v>
      </c>
      <c r="AD305" s="19">
        <f>+(AC305*100%)/$G$305</f>
        <v>0</v>
      </c>
      <c r="AE305" s="26">
        <f t="shared" si="148"/>
        <v>0</v>
      </c>
      <c r="AF305" s="30"/>
      <c r="AG305" s="67"/>
      <c r="AH305" s="26">
        <f t="shared" si="134"/>
        <v>0</v>
      </c>
      <c r="AI305" s="21"/>
    </row>
    <row r="306" spans="1:35" x14ac:dyDescent="0.35">
      <c r="A306" s="75"/>
      <c r="B306" s="75"/>
      <c r="C306" s="65"/>
      <c r="D306" s="66" t="s">
        <v>685</v>
      </c>
      <c r="E306" s="30" t="s">
        <v>673</v>
      </c>
      <c r="F306" s="25">
        <v>18</v>
      </c>
      <c r="G306" s="25">
        <v>15</v>
      </c>
      <c r="H306" s="24">
        <v>0.25</v>
      </c>
      <c r="I306" s="24">
        <v>0.25</v>
      </c>
      <c r="J306" s="24">
        <v>0.25</v>
      </c>
      <c r="K306" s="24">
        <v>0.25</v>
      </c>
      <c r="L306" s="30" t="s">
        <v>674</v>
      </c>
      <c r="M306" s="67" t="s">
        <v>686</v>
      </c>
      <c r="N306" s="18">
        <v>0</v>
      </c>
      <c r="O306" s="19">
        <f>+(N306*100%)/$G$306</f>
        <v>0</v>
      </c>
      <c r="P306" s="26">
        <f t="shared" si="149"/>
        <v>0</v>
      </c>
      <c r="Q306" s="30"/>
      <c r="R306" s="67"/>
      <c r="S306" s="18">
        <v>0</v>
      </c>
      <c r="T306" s="19">
        <f>+(S306*100%)/$G$306</f>
        <v>0</v>
      </c>
      <c r="U306" s="26">
        <f t="shared" si="146"/>
        <v>0</v>
      </c>
      <c r="V306" s="30"/>
      <c r="W306" s="67"/>
      <c r="X306" s="18">
        <v>0</v>
      </c>
      <c r="Y306" s="19">
        <f>+(X306*100%)/$G$306</f>
        <v>0</v>
      </c>
      <c r="Z306" s="26">
        <f t="shared" si="147"/>
        <v>0</v>
      </c>
      <c r="AA306" s="30"/>
      <c r="AB306" s="67"/>
      <c r="AC306" s="18">
        <v>0</v>
      </c>
      <c r="AD306" s="19">
        <f>+(AC306*100%)/$G$306</f>
        <v>0</v>
      </c>
      <c r="AE306" s="26">
        <f t="shared" si="148"/>
        <v>0</v>
      </c>
      <c r="AF306" s="30"/>
      <c r="AG306" s="67"/>
      <c r="AH306" s="26">
        <f t="shared" si="134"/>
        <v>0</v>
      </c>
      <c r="AI306" s="21"/>
    </row>
    <row r="307" spans="1:35" ht="26" x14ac:dyDescent="0.35">
      <c r="A307" s="75"/>
      <c r="B307" s="75"/>
      <c r="C307" s="65"/>
      <c r="D307" s="66" t="s">
        <v>687</v>
      </c>
      <c r="E307" s="30" t="s">
        <v>673</v>
      </c>
      <c r="F307" s="25">
        <v>26</v>
      </c>
      <c r="G307" s="25">
        <v>20</v>
      </c>
      <c r="H307" s="24">
        <v>0.25</v>
      </c>
      <c r="I307" s="24">
        <v>0.25</v>
      </c>
      <c r="J307" s="24">
        <v>0.25</v>
      </c>
      <c r="K307" s="24">
        <v>0.25</v>
      </c>
      <c r="L307" s="30" t="s">
        <v>674</v>
      </c>
      <c r="M307" s="67" t="s">
        <v>688</v>
      </c>
      <c r="N307" s="18">
        <v>0</v>
      </c>
      <c r="O307" s="19">
        <f>+(N307*100%)/$G$307</f>
        <v>0</v>
      </c>
      <c r="P307" s="26">
        <f t="shared" si="149"/>
        <v>0</v>
      </c>
      <c r="Q307" s="30"/>
      <c r="R307" s="67"/>
      <c r="S307" s="18">
        <v>0</v>
      </c>
      <c r="T307" s="19">
        <f>+(S307*100%)/$G$307</f>
        <v>0</v>
      </c>
      <c r="U307" s="26">
        <f t="shared" si="146"/>
        <v>0</v>
      </c>
      <c r="V307" s="30"/>
      <c r="W307" s="67"/>
      <c r="X307" s="18">
        <v>0</v>
      </c>
      <c r="Y307" s="19">
        <f>+(X307*100%)/$G$307</f>
        <v>0</v>
      </c>
      <c r="Z307" s="26">
        <f t="shared" si="147"/>
        <v>0</v>
      </c>
      <c r="AA307" s="30"/>
      <c r="AB307" s="67"/>
      <c r="AC307" s="18">
        <v>0</v>
      </c>
      <c r="AD307" s="19">
        <f>+(AC307*100%)/$G$307</f>
        <v>0</v>
      </c>
      <c r="AE307" s="26">
        <f t="shared" si="148"/>
        <v>0</v>
      </c>
      <c r="AF307" s="30"/>
      <c r="AG307" s="67"/>
      <c r="AH307" s="26">
        <f t="shared" si="134"/>
        <v>0</v>
      </c>
      <c r="AI307" s="21"/>
    </row>
    <row r="308" spans="1:35" x14ac:dyDescent="0.35">
      <c r="A308" s="75"/>
      <c r="B308" s="75"/>
      <c r="C308" s="65"/>
      <c r="D308" s="66" t="s">
        <v>689</v>
      </c>
      <c r="E308" s="30" t="s">
        <v>673</v>
      </c>
      <c r="F308" s="25">
        <v>12</v>
      </c>
      <c r="G308" s="25">
        <v>10</v>
      </c>
      <c r="H308" s="24">
        <v>0.25</v>
      </c>
      <c r="I308" s="24">
        <v>0.25</v>
      </c>
      <c r="J308" s="24">
        <v>0.25</v>
      </c>
      <c r="K308" s="24">
        <v>0.25</v>
      </c>
      <c r="L308" s="30" t="s">
        <v>674</v>
      </c>
      <c r="M308" s="67" t="s">
        <v>690</v>
      </c>
      <c r="N308" s="18">
        <v>0</v>
      </c>
      <c r="O308" s="19">
        <f>+(N308*100%)/$G$308</f>
        <v>0</v>
      </c>
      <c r="P308" s="26">
        <f t="shared" si="149"/>
        <v>0</v>
      </c>
      <c r="Q308" s="30"/>
      <c r="R308" s="67"/>
      <c r="S308" s="18">
        <v>0</v>
      </c>
      <c r="T308" s="19">
        <f>+(S308*100%)/$G$308</f>
        <v>0</v>
      </c>
      <c r="U308" s="26">
        <f t="shared" si="146"/>
        <v>0</v>
      </c>
      <c r="V308" s="30"/>
      <c r="W308" s="67"/>
      <c r="X308" s="18">
        <v>0</v>
      </c>
      <c r="Y308" s="19">
        <f>+(X308*100%)/$G$308</f>
        <v>0</v>
      </c>
      <c r="Z308" s="26">
        <f t="shared" si="147"/>
        <v>0</v>
      </c>
      <c r="AA308" s="30"/>
      <c r="AB308" s="67"/>
      <c r="AC308" s="18">
        <v>0</v>
      </c>
      <c r="AD308" s="19">
        <f>+(AC308*100%)/$G$308</f>
        <v>0</v>
      </c>
      <c r="AE308" s="26">
        <f t="shared" si="148"/>
        <v>0</v>
      </c>
      <c r="AF308" s="30"/>
      <c r="AG308" s="67"/>
      <c r="AH308" s="26">
        <f t="shared" si="134"/>
        <v>0</v>
      </c>
      <c r="AI308" s="21"/>
    </row>
    <row r="309" spans="1:35" x14ac:dyDescent="0.35">
      <c r="A309" s="75"/>
      <c r="B309" s="75"/>
      <c r="C309" s="65"/>
      <c r="D309" s="66" t="s">
        <v>691</v>
      </c>
      <c r="E309" s="30" t="s">
        <v>673</v>
      </c>
      <c r="F309" s="25">
        <v>30</v>
      </c>
      <c r="G309" s="25">
        <v>25</v>
      </c>
      <c r="H309" s="24">
        <v>0.25</v>
      </c>
      <c r="I309" s="24">
        <v>0.25</v>
      </c>
      <c r="J309" s="24">
        <v>0.25</v>
      </c>
      <c r="K309" s="24">
        <v>0.25</v>
      </c>
      <c r="L309" s="30" t="s">
        <v>674</v>
      </c>
      <c r="M309" s="67" t="s">
        <v>463</v>
      </c>
      <c r="N309" s="18">
        <v>0</v>
      </c>
      <c r="O309" s="19">
        <f>+(N309*100%)/$G$309</f>
        <v>0</v>
      </c>
      <c r="P309" s="26">
        <f t="shared" si="149"/>
        <v>0</v>
      </c>
      <c r="Q309" s="30"/>
      <c r="R309" s="67"/>
      <c r="S309" s="18">
        <v>0</v>
      </c>
      <c r="T309" s="19">
        <f>+(S309*100%)/$G$309</f>
        <v>0</v>
      </c>
      <c r="U309" s="26">
        <f t="shared" si="146"/>
        <v>0</v>
      </c>
      <c r="V309" s="30"/>
      <c r="W309" s="67"/>
      <c r="X309" s="18">
        <v>0</v>
      </c>
      <c r="Y309" s="19">
        <f>+(X309*100%)/$G$309</f>
        <v>0</v>
      </c>
      <c r="Z309" s="26">
        <f t="shared" si="147"/>
        <v>0</v>
      </c>
      <c r="AA309" s="30"/>
      <c r="AB309" s="67"/>
      <c r="AC309" s="18">
        <v>0</v>
      </c>
      <c r="AD309" s="19">
        <f>+(AC309*100%)/$G$309</f>
        <v>0</v>
      </c>
      <c r="AE309" s="26">
        <f t="shared" si="148"/>
        <v>0</v>
      </c>
      <c r="AF309" s="30"/>
      <c r="AG309" s="67"/>
      <c r="AH309" s="26">
        <f t="shared" si="134"/>
        <v>0</v>
      </c>
      <c r="AI309" s="21"/>
    </row>
    <row r="310" spans="1:35" ht="26" x14ac:dyDescent="0.35">
      <c r="A310" s="75"/>
      <c r="B310" s="75"/>
      <c r="C310" s="65"/>
      <c r="D310" s="66" t="s">
        <v>692</v>
      </c>
      <c r="E310" s="30" t="s">
        <v>673</v>
      </c>
      <c r="F310" s="25">
        <v>9</v>
      </c>
      <c r="G310" s="25">
        <v>10</v>
      </c>
      <c r="H310" s="24">
        <v>0.25</v>
      </c>
      <c r="I310" s="24">
        <v>0.25</v>
      </c>
      <c r="J310" s="24">
        <v>0.25</v>
      </c>
      <c r="K310" s="24">
        <v>0.25</v>
      </c>
      <c r="L310" s="30" t="s">
        <v>674</v>
      </c>
      <c r="M310" s="67" t="s">
        <v>693</v>
      </c>
      <c r="N310" s="18">
        <v>0</v>
      </c>
      <c r="O310" s="19">
        <f>+(N310*100%)/$G$310</f>
        <v>0</v>
      </c>
      <c r="P310" s="26">
        <f t="shared" si="149"/>
        <v>0</v>
      </c>
      <c r="Q310" s="30"/>
      <c r="R310" s="67"/>
      <c r="S310" s="18">
        <v>0</v>
      </c>
      <c r="T310" s="19">
        <f>+(S310*100%)/$G$310</f>
        <v>0</v>
      </c>
      <c r="U310" s="26">
        <f t="shared" si="146"/>
        <v>0</v>
      </c>
      <c r="V310" s="30"/>
      <c r="W310" s="67"/>
      <c r="X310" s="18">
        <v>0</v>
      </c>
      <c r="Y310" s="19">
        <f>+(X310*100%)/$G$310</f>
        <v>0</v>
      </c>
      <c r="Z310" s="26">
        <f t="shared" si="147"/>
        <v>0</v>
      </c>
      <c r="AA310" s="30"/>
      <c r="AB310" s="67"/>
      <c r="AC310" s="18">
        <v>0</v>
      </c>
      <c r="AD310" s="19">
        <f>+(AC310*100%)/$G$310</f>
        <v>0</v>
      </c>
      <c r="AE310" s="26">
        <f t="shared" si="148"/>
        <v>0</v>
      </c>
      <c r="AF310" s="30"/>
      <c r="AG310" s="67"/>
      <c r="AH310" s="26">
        <f t="shared" si="134"/>
        <v>0</v>
      </c>
      <c r="AI310" s="21"/>
    </row>
    <row r="311" spans="1:35" ht="26" x14ac:dyDescent="0.35">
      <c r="A311" s="75"/>
      <c r="B311" s="75"/>
      <c r="C311" s="65"/>
      <c r="D311" s="66" t="s">
        <v>694</v>
      </c>
      <c r="E311" s="30" t="s">
        <v>673</v>
      </c>
      <c r="F311" s="25">
        <v>111</v>
      </c>
      <c r="G311" s="25">
        <v>100</v>
      </c>
      <c r="H311" s="24">
        <v>0.25</v>
      </c>
      <c r="I311" s="24">
        <v>0.25</v>
      </c>
      <c r="J311" s="24">
        <v>0.25</v>
      </c>
      <c r="K311" s="24">
        <v>0.25</v>
      </c>
      <c r="L311" s="30" t="s">
        <v>674</v>
      </c>
      <c r="M311" s="67" t="s">
        <v>695</v>
      </c>
      <c r="N311" s="18">
        <v>0</v>
      </c>
      <c r="O311" s="19">
        <f>+(N311*100%)/$G$311</f>
        <v>0</v>
      </c>
      <c r="P311" s="26">
        <f t="shared" si="149"/>
        <v>0</v>
      </c>
      <c r="Q311" s="30"/>
      <c r="R311" s="67"/>
      <c r="S311" s="18">
        <v>0</v>
      </c>
      <c r="T311" s="19">
        <f>+(S311*100%)/$G$311</f>
        <v>0</v>
      </c>
      <c r="U311" s="26">
        <f t="shared" si="146"/>
        <v>0</v>
      </c>
      <c r="V311" s="30"/>
      <c r="W311" s="67"/>
      <c r="X311" s="18">
        <v>0</v>
      </c>
      <c r="Y311" s="19">
        <f>+(X311*100%)/$G$311</f>
        <v>0</v>
      </c>
      <c r="Z311" s="26">
        <f t="shared" si="147"/>
        <v>0</v>
      </c>
      <c r="AA311" s="30"/>
      <c r="AB311" s="67"/>
      <c r="AC311" s="18">
        <v>0</v>
      </c>
      <c r="AD311" s="19">
        <f>+(AC311*100%)/$G$311</f>
        <v>0</v>
      </c>
      <c r="AE311" s="26">
        <f t="shared" si="148"/>
        <v>0</v>
      </c>
      <c r="AF311" s="30"/>
      <c r="AG311" s="67"/>
      <c r="AH311" s="26">
        <f t="shared" si="134"/>
        <v>0</v>
      </c>
      <c r="AI311" s="21"/>
    </row>
    <row r="312" spans="1:35" ht="26" x14ac:dyDescent="0.35">
      <c r="A312" s="75"/>
      <c r="B312" s="75"/>
      <c r="C312" s="65"/>
      <c r="D312" s="66" t="s">
        <v>696</v>
      </c>
      <c r="E312" s="30" t="s">
        <v>673</v>
      </c>
      <c r="F312" s="25">
        <f>62-39</f>
        <v>23</v>
      </c>
      <c r="G312" s="25">
        <v>20</v>
      </c>
      <c r="H312" s="24">
        <v>0.25</v>
      </c>
      <c r="I312" s="24">
        <v>0.25</v>
      </c>
      <c r="J312" s="24">
        <v>0.25</v>
      </c>
      <c r="K312" s="24">
        <v>0.25</v>
      </c>
      <c r="L312" s="30" t="s">
        <v>674</v>
      </c>
      <c r="M312" s="67" t="s">
        <v>697</v>
      </c>
      <c r="N312" s="18">
        <v>0</v>
      </c>
      <c r="O312" s="19">
        <f>+(N312*100%)/$G$312</f>
        <v>0</v>
      </c>
      <c r="P312" s="26">
        <f t="shared" si="149"/>
        <v>0</v>
      </c>
      <c r="Q312" s="30"/>
      <c r="R312" s="67"/>
      <c r="S312" s="18">
        <v>0</v>
      </c>
      <c r="T312" s="19">
        <f>+(S312*100%)/$G$312</f>
        <v>0</v>
      </c>
      <c r="U312" s="26">
        <f t="shared" si="146"/>
        <v>0</v>
      </c>
      <c r="V312" s="30"/>
      <c r="W312" s="67"/>
      <c r="X312" s="18">
        <v>0</v>
      </c>
      <c r="Y312" s="19">
        <f>+(X312*100%)/$G$312</f>
        <v>0</v>
      </c>
      <c r="Z312" s="26">
        <f t="shared" si="147"/>
        <v>0</v>
      </c>
      <c r="AA312" s="30"/>
      <c r="AB312" s="67"/>
      <c r="AC312" s="18">
        <v>0</v>
      </c>
      <c r="AD312" s="19">
        <f>+(AC312*100%)/$G$312</f>
        <v>0</v>
      </c>
      <c r="AE312" s="26">
        <f t="shared" si="148"/>
        <v>0</v>
      </c>
      <c r="AF312" s="30"/>
      <c r="AG312" s="67"/>
      <c r="AH312" s="26">
        <f t="shared" si="134"/>
        <v>0</v>
      </c>
      <c r="AI312" s="21"/>
    </row>
    <row r="313" spans="1:35" x14ac:dyDescent="0.35">
      <c r="A313" s="75"/>
      <c r="B313" s="75"/>
      <c r="C313" s="65"/>
      <c r="D313" s="66" t="s">
        <v>698</v>
      </c>
      <c r="E313" s="30" t="s">
        <v>699</v>
      </c>
      <c r="F313" s="25">
        <v>7</v>
      </c>
      <c r="G313" s="25">
        <v>7</v>
      </c>
      <c r="H313" s="24">
        <v>0.25</v>
      </c>
      <c r="I313" s="24">
        <v>0.25</v>
      </c>
      <c r="J313" s="24">
        <v>0.25</v>
      </c>
      <c r="K313" s="24">
        <v>0.25</v>
      </c>
      <c r="L313" s="30" t="s">
        <v>674</v>
      </c>
      <c r="M313" s="67" t="s">
        <v>697</v>
      </c>
      <c r="N313" s="18">
        <v>0</v>
      </c>
      <c r="O313" s="19">
        <f>+(N313*100%)/$G$313</f>
        <v>0</v>
      </c>
      <c r="P313" s="26">
        <f t="shared" si="149"/>
        <v>0</v>
      </c>
      <c r="Q313" s="30"/>
      <c r="R313" s="67"/>
      <c r="S313" s="18">
        <v>0</v>
      </c>
      <c r="T313" s="19">
        <f>+(S313*100%)/$G$313</f>
        <v>0</v>
      </c>
      <c r="U313" s="26">
        <f t="shared" si="146"/>
        <v>0</v>
      </c>
      <c r="V313" s="30"/>
      <c r="W313" s="67"/>
      <c r="X313" s="18">
        <v>0</v>
      </c>
      <c r="Y313" s="19">
        <f>+(X313*100%)/$G$313</f>
        <v>0</v>
      </c>
      <c r="Z313" s="26">
        <f t="shared" si="147"/>
        <v>0</v>
      </c>
      <c r="AA313" s="30"/>
      <c r="AB313" s="67"/>
      <c r="AC313" s="18">
        <v>0</v>
      </c>
      <c r="AD313" s="19">
        <f>+(AC313*100%)/$G$313</f>
        <v>0</v>
      </c>
      <c r="AE313" s="26">
        <f t="shared" si="148"/>
        <v>0</v>
      </c>
      <c r="AF313" s="30"/>
      <c r="AG313" s="67"/>
      <c r="AH313" s="26">
        <f t="shared" si="134"/>
        <v>0</v>
      </c>
      <c r="AI313" s="21"/>
    </row>
    <row r="314" spans="1:35" x14ac:dyDescent="0.35">
      <c r="A314" s="75"/>
      <c r="B314" s="75"/>
      <c r="C314" s="65"/>
      <c r="D314" s="66" t="s">
        <v>700</v>
      </c>
      <c r="E314" s="30" t="s">
        <v>701</v>
      </c>
      <c r="F314" s="25">
        <v>32</v>
      </c>
      <c r="G314" s="25">
        <v>30</v>
      </c>
      <c r="H314" s="24">
        <v>0.25</v>
      </c>
      <c r="I314" s="24">
        <v>0.25</v>
      </c>
      <c r="J314" s="24">
        <v>0.25</v>
      </c>
      <c r="K314" s="24">
        <v>0.25</v>
      </c>
      <c r="L314" s="30" t="s">
        <v>674</v>
      </c>
      <c r="M314" s="67" t="s">
        <v>697</v>
      </c>
      <c r="N314" s="18">
        <v>0</v>
      </c>
      <c r="O314" s="19">
        <f>+(N314*100%)/$G$314</f>
        <v>0</v>
      </c>
      <c r="P314" s="26">
        <f t="shared" si="149"/>
        <v>0</v>
      </c>
      <c r="Q314" s="30"/>
      <c r="R314" s="67"/>
      <c r="S314" s="18">
        <v>0</v>
      </c>
      <c r="T314" s="19">
        <f>+(S314*100%)/$G$314</f>
        <v>0</v>
      </c>
      <c r="U314" s="26">
        <f t="shared" si="146"/>
        <v>0</v>
      </c>
      <c r="V314" s="30"/>
      <c r="W314" s="67"/>
      <c r="X314" s="18">
        <v>0</v>
      </c>
      <c r="Y314" s="19">
        <f>+(X314*100%)/$G$314</f>
        <v>0</v>
      </c>
      <c r="Z314" s="26">
        <f t="shared" si="147"/>
        <v>0</v>
      </c>
      <c r="AA314" s="30"/>
      <c r="AB314" s="67"/>
      <c r="AC314" s="18">
        <v>0</v>
      </c>
      <c r="AD314" s="19">
        <f>+(AC314*100%)/$G$314</f>
        <v>0</v>
      </c>
      <c r="AE314" s="26">
        <f t="shared" si="148"/>
        <v>0</v>
      </c>
      <c r="AF314" s="30"/>
      <c r="AG314" s="67"/>
      <c r="AH314" s="26">
        <f t="shared" si="134"/>
        <v>0</v>
      </c>
      <c r="AI314" s="21"/>
    </row>
    <row r="315" spans="1:35" x14ac:dyDescent="0.35">
      <c r="A315" s="75"/>
      <c r="B315" s="75"/>
      <c r="C315" s="65"/>
      <c r="D315" s="66" t="s">
        <v>702</v>
      </c>
      <c r="E315" s="30" t="s">
        <v>673</v>
      </c>
      <c r="F315" s="25">
        <v>4</v>
      </c>
      <c r="G315" s="25">
        <v>6</v>
      </c>
      <c r="H315" s="24">
        <v>0.25</v>
      </c>
      <c r="I315" s="24">
        <v>0.25</v>
      </c>
      <c r="J315" s="24">
        <v>0.25</v>
      </c>
      <c r="K315" s="24">
        <v>0.25</v>
      </c>
      <c r="L315" s="30" t="s">
        <v>674</v>
      </c>
      <c r="M315" s="67" t="s">
        <v>703</v>
      </c>
      <c r="N315" s="18">
        <v>0</v>
      </c>
      <c r="O315" s="19">
        <f>+(N315*100%)/$G$315</f>
        <v>0</v>
      </c>
      <c r="P315" s="26">
        <f t="shared" si="149"/>
        <v>0</v>
      </c>
      <c r="Q315" s="30"/>
      <c r="R315" s="67"/>
      <c r="S315" s="18">
        <v>0</v>
      </c>
      <c r="T315" s="19">
        <f>+(S315*100%)/$G$315</f>
        <v>0</v>
      </c>
      <c r="U315" s="26">
        <f t="shared" si="146"/>
        <v>0</v>
      </c>
      <c r="V315" s="30"/>
      <c r="W315" s="67"/>
      <c r="X315" s="18">
        <v>0</v>
      </c>
      <c r="Y315" s="19">
        <f>+(X315*100%)/$G$315</f>
        <v>0</v>
      </c>
      <c r="Z315" s="26">
        <f t="shared" si="147"/>
        <v>0</v>
      </c>
      <c r="AA315" s="30"/>
      <c r="AB315" s="67"/>
      <c r="AC315" s="18">
        <v>0</v>
      </c>
      <c r="AD315" s="19">
        <f>+(AC315*100%)/$G$315</f>
        <v>0</v>
      </c>
      <c r="AE315" s="26">
        <f t="shared" si="148"/>
        <v>0</v>
      </c>
      <c r="AF315" s="30"/>
      <c r="AG315" s="67"/>
      <c r="AH315" s="26">
        <f t="shared" si="134"/>
        <v>0</v>
      </c>
      <c r="AI315" s="21"/>
    </row>
    <row r="316" spans="1:35" x14ac:dyDescent="0.35">
      <c r="A316" s="75"/>
      <c r="B316" s="75"/>
      <c r="C316" s="65"/>
      <c r="D316" s="66" t="s">
        <v>704</v>
      </c>
      <c r="E316" s="30" t="s">
        <v>673</v>
      </c>
      <c r="F316" s="25">
        <v>21</v>
      </c>
      <c r="G316" s="25">
        <v>21</v>
      </c>
      <c r="H316" s="24">
        <v>0.25</v>
      </c>
      <c r="I316" s="24">
        <v>0.25</v>
      </c>
      <c r="J316" s="24">
        <v>0.25</v>
      </c>
      <c r="K316" s="24">
        <v>0.25</v>
      </c>
      <c r="L316" s="30" t="s">
        <v>674</v>
      </c>
      <c r="M316" s="67" t="s">
        <v>593</v>
      </c>
      <c r="N316" s="18">
        <v>0</v>
      </c>
      <c r="O316" s="19">
        <f>+(N316*100%)/$G$316</f>
        <v>0</v>
      </c>
      <c r="P316" s="26">
        <f t="shared" si="149"/>
        <v>0</v>
      </c>
      <c r="Q316" s="30"/>
      <c r="R316" s="67"/>
      <c r="S316" s="18">
        <v>0</v>
      </c>
      <c r="T316" s="19">
        <f>+(S316*100%)/$G$316</f>
        <v>0</v>
      </c>
      <c r="U316" s="26">
        <f t="shared" si="146"/>
        <v>0</v>
      </c>
      <c r="V316" s="30"/>
      <c r="W316" s="67"/>
      <c r="X316" s="18">
        <v>0</v>
      </c>
      <c r="Y316" s="19">
        <f>+(X316*100%)/$G$316</f>
        <v>0</v>
      </c>
      <c r="Z316" s="26">
        <f t="shared" si="147"/>
        <v>0</v>
      </c>
      <c r="AA316" s="30"/>
      <c r="AB316" s="67"/>
      <c r="AC316" s="18">
        <v>0</v>
      </c>
      <c r="AD316" s="19">
        <f>+(AC316*100%)/$G$316</f>
        <v>0</v>
      </c>
      <c r="AE316" s="26">
        <f t="shared" si="148"/>
        <v>0</v>
      </c>
      <c r="AF316" s="30"/>
      <c r="AG316" s="67"/>
      <c r="AH316" s="26">
        <f t="shared" si="134"/>
        <v>0</v>
      </c>
      <c r="AI316" s="21"/>
    </row>
    <row r="317" spans="1:35" ht="26" x14ac:dyDescent="0.35">
      <c r="A317" s="75"/>
      <c r="B317" s="75"/>
      <c r="C317" s="65"/>
      <c r="D317" s="66" t="s">
        <v>705</v>
      </c>
      <c r="E317" s="30" t="s">
        <v>673</v>
      </c>
      <c r="F317" s="25">
        <v>222</v>
      </c>
      <c r="G317" s="25">
        <v>200</v>
      </c>
      <c r="H317" s="24">
        <v>0.25</v>
      </c>
      <c r="I317" s="24">
        <v>0.25</v>
      </c>
      <c r="J317" s="24">
        <v>0.25</v>
      </c>
      <c r="K317" s="24">
        <v>0.25</v>
      </c>
      <c r="L317" s="30" t="s">
        <v>674</v>
      </c>
      <c r="M317" s="67" t="s">
        <v>706</v>
      </c>
      <c r="N317" s="18">
        <v>0</v>
      </c>
      <c r="O317" s="19">
        <f>+(N317*100%)/$G$317</f>
        <v>0</v>
      </c>
      <c r="P317" s="26">
        <f t="shared" si="149"/>
        <v>0</v>
      </c>
      <c r="Q317" s="30"/>
      <c r="R317" s="67"/>
      <c r="S317" s="18">
        <v>0</v>
      </c>
      <c r="T317" s="19">
        <f>+(S317*100%)/$G$317</f>
        <v>0</v>
      </c>
      <c r="U317" s="26">
        <f t="shared" si="146"/>
        <v>0</v>
      </c>
      <c r="V317" s="30"/>
      <c r="W317" s="67"/>
      <c r="X317" s="18">
        <v>0</v>
      </c>
      <c r="Y317" s="19">
        <f>+(X317*100%)/$G$317</f>
        <v>0</v>
      </c>
      <c r="Z317" s="26">
        <f t="shared" si="147"/>
        <v>0</v>
      </c>
      <c r="AA317" s="30"/>
      <c r="AB317" s="67"/>
      <c r="AC317" s="18">
        <v>0</v>
      </c>
      <c r="AD317" s="19">
        <f>+(AC317*100%)/$G$317</f>
        <v>0</v>
      </c>
      <c r="AE317" s="26">
        <f t="shared" si="148"/>
        <v>0</v>
      </c>
      <c r="AF317" s="30"/>
      <c r="AG317" s="67"/>
      <c r="AH317" s="26">
        <f t="shared" si="134"/>
        <v>0</v>
      </c>
      <c r="AI317" s="21"/>
    </row>
    <row r="318" spans="1:35" ht="26" x14ac:dyDescent="0.35">
      <c r="A318" s="75"/>
      <c r="B318" s="75"/>
      <c r="C318" s="65"/>
      <c r="D318" s="66" t="s">
        <v>707</v>
      </c>
      <c r="E318" s="30" t="s">
        <v>673</v>
      </c>
      <c r="F318" s="25">
        <v>76</v>
      </c>
      <c r="G318" s="25">
        <v>66</v>
      </c>
      <c r="H318" s="24">
        <v>0.25</v>
      </c>
      <c r="I318" s="24">
        <v>0.25</v>
      </c>
      <c r="J318" s="24">
        <v>0.25</v>
      </c>
      <c r="K318" s="24">
        <v>0.25</v>
      </c>
      <c r="L318" s="30" t="s">
        <v>674</v>
      </c>
      <c r="M318" s="67" t="s">
        <v>708</v>
      </c>
      <c r="N318" s="18">
        <v>0</v>
      </c>
      <c r="O318" s="19">
        <f>+(N318*100%)/$G$318</f>
        <v>0</v>
      </c>
      <c r="P318" s="26">
        <f t="shared" si="149"/>
        <v>0</v>
      </c>
      <c r="Q318" s="30"/>
      <c r="R318" s="67"/>
      <c r="S318" s="18">
        <v>0</v>
      </c>
      <c r="T318" s="19">
        <f>+(S318*100%)/$G$318</f>
        <v>0</v>
      </c>
      <c r="U318" s="26">
        <f t="shared" si="146"/>
        <v>0</v>
      </c>
      <c r="V318" s="30"/>
      <c r="W318" s="67"/>
      <c r="X318" s="18">
        <v>0</v>
      </c>
      <c r="Y318" s="19">
        <f>+(X318*100%)/$G$318</f>
        <v>0</v>
      </c>
      <c r="Z318" s="26">
        <f t="shared" si="147"/>
        <v>0</v>
      </c>
      <c r="AA318" s="30"/>
      <c r="AB318" s="67"/>
      <c r="AC318" s="18">
        <v>0</v>
      </c>
      <c r="AD318" s="19">
        <f>+(AC318*100%)/$G$318</f>
        <v>0</v>
      </c>
      <c r="AE318" s="26">
        <f t="shared" si="148"/>
        <v>0</v>
      </c>
      <c r="AF318" s="30"/>
      <c r="AG318" s="67"/>
      <c r="AH318" s="26">
        <f t="shared" si="134"/>
        <v>0</v>
      </c>
      <c r="AI318" s="21"/>
    </row>
    <row r="319" spans="1:35" x14ac:dyDescent="0.35">
      <c r="A319" s="75"/>
      <c r="B319" s="75"/>
      <c r="C319" s="65"/>
      <c r="D319" s="66" t="s">
        <v>709</v>
      </c>
      <c r="E319" s="30" t="s">
        <v>673</v>
      </c>
      <c r="F319" s="25">
        <v>35</v>
      </c>
      <c r="G319" s="25">
        <v>35</v>
      </c>
      <c r="H319" s="24">
        <v>0.25</v>
      </c>
      <c r="I319" s="24">
        <v>0.25</v>
      </c>
      <c r="J319" s="24">
        <v>0.25</v>
      </c>
      <c r="K319" s="24">
        <v>0.25</v>
      </c>
      <c r="L319" s="30" t="s">
        <v>674</v>
      </c>
      <c r="M319" s="67" t="s">
        <v>710</v>
      </c>
      <c r="N319" s="18">
        <v>0</v>
      </c>
      <c r="O319" s="19">
        <f>+(N319*100%)/$G$319</f>
        <v>0</v>
      </c>
      <c r="P319" s="26">
        <f t="shared" si="149"/>
        <v>0</v>
      </c>
      <c r="Q319" s="30"/>
      <c r="R319" s="67"/>
      <c r="S319" s="18">
        <v>0</v>
      </c>
      <c r="T319" s="19">
        <f>+(S319*100%)/$G$319</f>
        <v>0</v>
      </c>
      <c r="U319" s="26">
        <f t="shared" si="146"/>
        <v>0</v>
      </c>
      <c r="V319" s="30"/>
      <c r="W319" s="67"/>
      <c r="X319" s="18">
        <v>0</v>
      </c>
      <c r="Y319" s="19">
        <f>+(X319*100%)/$G$319</f>
        <v>0</v>
      </c>
      <c r="Z319" s="26">
        <f t="shared" si="147"/>
        <v>0</v>
      </c>
      <c r="AA319" s="30"/>
      <c r="AB319" s="67"/>
      <c r="AC319" s="18">
        <v>0</v>
      </c>
      <c r="AD319" s="19">
        <f>+(AC319*100%)/$G$319</f>
        <v>0</v>
      </c>
      <c r="AE319" s="26">
        <f t="shared" si="148"/>
        <v>0</v>
      </c>
      <c r="AF319" s="30"/>
      <c r="AG319" s="67"/>
      <c r="AH319" s="26">
        <f t="shared" si="134"/>
        <v>0</v>
      </c>
      <c r="AI319" s="21"/>
    </row>
    <row r="320" spans="1:35" ht="26" x14ac:dyDescent="0.35">
      <c r="A320" s="75"/>
      <c r="B320" s="75"/>
      <c r="C320" s="65"/>
      <c r="D320" s="66" t="s">
        <v>711</v>
      </c>
      <c r="E320" s="30" t="s">
        <v>673</v>
      </c>
      <c r="F320" s="25">
        <v>199</v>
      </c>
      <c r="G320" s="25">
        <v>199</v>
      </c>
      <c r="H320" s="24">
        <v>0.25</v>
      </c>
      <c r="I320" s="24">
        <v>0.25</v>
      </c>
      <c r="J320" s="24">
        <v>0.25</v>
      </c>
      <c r="K320" s="24">
        <v>0.25</v>
      </c>
      <c r="L320" s="30" t="s">
        <v>674</v>
      </c>
      <c r="M320" s="67" t="s">
        <v>712</v>
      </c>
      <c r="N320" s="18">
        <v>0</v>
      </c>
      <c r="O320" s="19">
        <f>+(N320*100%)/$G$320</f>
        <v>0</v>
      </c>
      <c r="P320" s="26">
        <f t="shared" si="149"/>
        <v>0</v>
      </c>
      <c r="Q320" s="30"/>
      <c r="R320" s="67"/>
      <c r="S320" s="18">
        <v>0</v>
      </c>
      <c r="T320" s="19">
        <f>+(S320*100%)/$G$320</f>
        <v>0</v>
      </c>
      <c r="U320" s="26">
        <f t="shared" si="146"/>
        <v>0</v>
      </c>
      <c r="V320" s="30"/>
      <c r="W320" s="67"/>
      <c r="X320" s="18">
        <v>0</v>
      </c>
      <c r="Y320" s="19">
        <f>+(X320*100%)/$G$320</f>
        <v>0</v>
      </c>
      <c r="Z320" s="26">
        <f t="shared" si="147"/>
        <v>0</v>
      </c>
      <c r="AA320" s="30"/>
      <c r="AB320" s="67"/>
      <c r="AC320" s="18">
        <v>0</v>
      </c>
      <c r="AD320" s="19">
        <f>+(AC320*100%)/$G$320</f>
        <v>0</v>
      </c>
      <c r="AE320" s="26">
        <f t="shared" si="148"/>
        <v>0</v>
      </c>
      <c r="AF320" s="30"/>
      <c r="AG320" s="67"/>
      <c r="AH320" s="26">
        <f t="shared" si="134"/>
        <v>0</v>
      </c>
      <c r="AI320" s="21"/>
    </row>
    <row r="321" spans="1:35" ht="26" x14ac:dyDescent="0.35">
      <c r="A321" s="75"/>
      <c r="B321" s="75"/>
      <c r="C321" s="65"/>
      <c r="D321" s="66" t="s">
        <v>713</v>
      </c>
      <c r="E321" s="30" t="s">
        <v>673</v>
      </c>
      <c r="F321" s="25">
        <v>10</v>
      </c>
      <c r="G321" s="25">
        <v>10</v>
      </c>
      <c r="H321" s="24">
        <v>0.25</v>
      </c>
      <c r="I321" s="24">
        <v>0.25</v>
      </c>
      <c r="J321" s="24">
        <v>0.25</v>
      </c>
      <c r="K321" s="24">
        <v>0.25</v>
      </c>
      <c r="L321" s="30" t="s">
        <v>674</v>
      </c>
      <c r="M321" s="67" t="s">
        <v>714</v>
      </c>
      <c r="N321" s="18">
        <v>0</v>
      </c>
      <c r="O321" s="19">
        <f>+(N321*100%)/$G$321</f>
        <v>0</v>
      </c>
      <c r="P321" s="26">
        <f t="shared" si="149"/>
        <v>0</v>
      </c>
      <c r="Q321" s="30"/>
      <c r="R321" s="67"/>
      <c r="S321" s="18">
        <v>0</v>
      </c>
      <c r="T321" s="19">
        <f>+(S321*100%)/$G$321</f>
        <v>0</v>
      </c>
      <c r="U321" s="26">
        <f t="shared" si="146"/>
        <v>0</v>
      </c>
      <c r="V321" s="30"/>
      <c r="W321" s="67"/>
      <c r="X321" s="18">
        <v>0</v>
      </c>
      <c r="Y321" s="19">
        <f>+(X321*100%)/$G$321</f>
        <v>0</v>
      </c>
      <c r="Z321" s="26">
        <f t="shared" si="147"/>
        <v>0</v>
      </c>
      <c r="AA321" s="30"/>
      <c r="AB321" s="67"/>
      <c r="AC321" s="18">
        <v>0</v>
      </c>
      <c r="AD321" s="19">
        <f>+(AC321*100%)/$G$321</f>
        <v>0</v>
      </c>
      <c r="AE321" s="26">
        <f t="shared" si="148"/>
        <v>0</v>
      </c>
      <c r="AF321" s="30"/>
      <c r="AG321" s="67"/>
      <c r="AH321" s="26">
        <f t="shared" si="134"/>
        <v>0</v>
      </c>
      <c r="AI321" s="21"/>
    </row>
    <row r="322" spans="1:35" x14ac:dyDescent="0.35">
      <c r="A322" s="75"/>
      <c r="B322" s="75"/>
      <c r="C322" s="65"/>
      <c r="D322" s="66" t="s">
        <v>715</v>
      </c>
      <c r="E322" s="30" t="s">
        <v>673</v>
      </c>
      <c r="F322" s="25">
        <v>51</v>
      </c>
      <c r="G322" s="25">
        <v>50</v>
      </c>
      <c r="H322" s="24">
        <v>0.25</v>
      </c>
      <c r="I322" s="24">
        <v>0.25</v>
      </c>
      <c r="J322" s="24">
        <v>0.25</v>
      </c>
      <c r="K322" s="24">
        <v>0.25</v>
      </c>
      <c r="L322" s="30" t="s">
        <v>674</v>
      </c>
      <c r="M322" s="67" t="s">
        <v>716</v>
      </c>
      <c r="N322" s="18">
        <v>0</v>
      </c>
      <c r="O322" s="19">
        <f>+(N322*100%)/$G$322</f>
        <v>0</v>
      </c>
      <c r="P322" s="26">
        <f t="shared" si="149"/>
        <v>0</v>
      </c>
      <c r="Q322" s="30"/>
      <c r="R322" s="67"/>
      <c r="S322" s="18">
        <v>0</v>
      </c>
      <c r="T322" s="19">
        <f>+(S322*100%)/$G$322</f>
        <v>0</v>
      </c>
      <c r="U322" s="26">
        <f t="shared" si="146"/>
        <v>0</v>
      </c>
      <c r="V322" s="30"/>
      <c r="W322" s="67"/>
      <c r="X322" s="18">
        <v>0</v>
      </c>
      <c r="Y322" s="19">
        <f>+(X322*100%)/$G$322</f>
        <v>0</v>
      </c>
      <c r="Z322" s="26">
        <f t="shared" si="147"/>
        <v>0</v>
      </c>
      <c r="AA322" s="30"/>
      <c r="AB322" s="67"/>
      <c r="AC322" s="18">
        <v>0</v>
      </c>
      <c r="AD322" s="19">
        <f>+(AC322*100%)/$G$322</f>
        <v>0</v>
      </c>
      <c r="AE322" s="26">
        <f t="shared" si="148"/>
        <v>0</v>
      </c>
      <c r="AF322" s="30"/>
      <c r="AG322" s="67"/>
      <c r="AH322" s="26">
        <f t="shared" si="134"/>
        <v>0</v>
      </c>
      <c r="AI322" s="21"/>
    </row>
    <row r="323" spans="1:35" x14ac:dyDescent="0.35">
      <c r="A323" s="75"/>
      <c r="B323" s="75"/>
      <c r="C323" s="65"/>
      <c r="D323" s="66" t="s">
        <v>717</v>
      </c>
      <c r="E323" s="30" t="s">
        <v>718</v>
      </c>
      <c r="F323" s="25">
        <v>39</v>
      </c>
      <c r="G323" s="25">
        <v>35</v>
      </c>
      <c r="H323" s="24">
        <v>0.25</v>
      </c>
      <c r="I323" s="24">
        <v>0.25</v>
      </c>
      <c r="J323" s="24">
        <v>0.25</v>
      </c>
      <c r="K323" s="24">
        <v>0.25</v>
      </c>
      <c r="L323" s="30" t="s">
        <v>674</v>
      </c>
      <c r="M323" s="67" t="s">
        <v>598</v>
      </c>
      <c r="N323" s="18">
        <v>0</v>
      </c>
      <c r="O323" s="19">
        <f>+(N323*100%)/$G$323</f>
        <v>0</v>
      </c>
      <c r="P323" s="26">
        <f t="shared" si="149"/>
        <v>0</v>
      </c>
      <c r="Q323" s="30"/>
      <c r="R323" s="67"/>
      <c r="S323" s="18">
        <v>0</v>
      </c>
      <c r="T323" s="19">
        <f>+(S323*100%)/$G$323</f>
        <v>0</v>
      </c>
      <c r="U323" s="26">
        <f t="shared" si="146"/>
        <v>0</v>
      </c>
      <c r="V323" s="30"/>
      <c r="W323" s="67"/>
      <c r="X323" s="18">
        <v>0</v>
      </c>
      <c r="Y323" s="19">
        <f>+(X323*100%)/$G$323</f>
        <v>0</v>
      </c>
      <c r="Z323" s="26">
        <f t="shared" si="147"/>
        <v>0</v>
      </c>
      <c r="AA323" s="30"/>
      <c r="AB323" s="67"/>
      <c r="AC323" s="18">
        <v>0</v>
      </c>
      <c r="AD323" s="19">
        <f>+(AC323*100%)/$G$323</f>
        <v>0</v>
      </c>
      <c r="AE323" s="26">
        <f t="shared" si="148"/>
        <v>0</v>
      </c>
      <c r="AF323" s="30"/>
      <c r="AG323" s="67"/>
      <c r="AH323" s="26">
        <f t="shared" si="134"/>
        <v>0</v>
      </c>
      <c r="AI323" s="21"/>
    </row>
    <row r="324" spans="1:35" ht="39" x14ac:dyDescent="0.35">
      <c r="A324" s="12"/>
      <c r="B324" s="12"/>
      <c r="C324" s="13" t="s">
        <v>719</v>
      </c>
      <c r="D324" s="13"/>
      <c r="E324" s="14" t="s">
        <v>720</v>
      </c>
      <c r="F324" s="15">
        <f>SUM(F325:F337)</f>
        <v>5252</v>
      </c>
      <c r="G324" s="15">
        <f>SUM(G325:G337)</f>
        <v>42653.204999999994</v>
      </c>
      <c r="H324" s="17">
        <v>0.25</v>
      </c>
      <c r="I324" s="17">
        <v>0.25</v>
      </c>
      <c r="J324" s="17">
        <v>0.25</v>
      </c>
      <c r="K324" s="17">
        <v>0.25</v>
      </c>
      <c r="L324" s="14" t="s">
        <v>313</v>
      </c>
      <c r="M324" s="14" t="s">
        <v>39</v>
      </c>
      <c r="N324" s="85">
        <f>SUM(N325:N329)</f>
        <v>0</v>
      </c>
      <c r="O324" s="86">
        <f>SUM(O325:O329)/13</f>
        <v>0</v>
      </c>
      <c r="P324" s="86">
        <f>SUM(P325:P329)/13</f>
        <v>0</v>
      </c>
      <c r="Q324" s="14"/>
      <c r="R324" s="14"/>
      <c r="S324" s="85">
        <f>SUM(S325:S329)</f>
        <v>0</v>
      </c>
      <c r="T324" s="86">
        <f>SUM(T325:T329)/13</f>
        <v>0</v>
      </c>
      <c r="U324" s="86">
        <f>SUM(U325:U329)/13</f>
        <v>0</v>
      </c>
      <c r="V324" s="14"/>
      <c r="W324" s="14"/>
      <c r="X324" s="85">
        <f>SUM(X325:X329)</f>
        <v>0</v>
      </c>
      <c r="Y324" s="86">
        <f>SUM(Y325:Y329)/13</f>
        <v>0</v>
      </c>
      <c r="Z324" s="86">
        <f>SUM(Z325:Z329)/13</f>
        <v>0</v>
      </c>
      <c r="AA324" s="14"/>
      <c r="AB324" s="14"/>
      <c r="AC324" s="85">
        <f>SUM(AC325:AC329)</f>
        <v>0</v>
      </c>
      <c r="AD324" s="86">
        <f>SUM(AD325:AD329)/13</f>
        <v>0</v>
      </c>
      <c r="AE324" s="86">
        <f>SUM(AE325:AE329)/13</f>
        <v>0</v>
      </c>
      <c r="AF324" s="14"/>
      <c r="AG324" s="14"/>
      <c r="AH324" s="86">
        <f t="shared" si="134"/>
        <v>0</v>
      </c>
      <c r="AI324" s="21"/>
    </row>
    <row r="325" spans="1:35" ht="26" x14ac:dyDescent="0.35">
      <c r="A325" s="75"/>
      <c r="B325" s="75"/>
      <c r="C325" s="65"/>
      <c r="D325" s="66" t="s">
        <v>721</v>
      </c>
      <c r="E325" s="30" t="s">
        <v>722</v>
      </c>
      <c r="F325" s="25">
        <v>0</v>
      </c>
      <c r="G325" s="25">
        <v>200</v>
      </c>
      <c r="H325" s="24">
        <v>0.25</v>
      </c>
      <c r="I325" s="24">
        <v>0.25</v>
      </c>
      <c r="J325" s="24">
        <v>0.25</v>
      </c>
      <c r="K325" s="24">
        <v>0.25</v>
      </c>
      <c r="L325" s="30" t="s">
        <v>674</v>
      </c>
      <c r="M325" s="67" t="s">
        <v>682</v>
      </c>
      <c r="N325" s="18">
        <v>0</v>
      </c>
      <c r="O325" s="19">
        <f>+(N325*100%)/$G$325</f>
        <v>0</v>
      </c>
      <c r="P325" s="26">
        <f t="shared" ref="P325:P327" si="150">+O325</f>
        <v>0</v>
      </c>
      <c r="Q325" s="30"/>
      <c r="R325" s="67"/>
      <c r="S325" s="18">
        <v>0</v>
      </c>
      <c r="T325" s="19">
        <f>+(S325*100%)/$G$325</f>
        <v>0</v>
      </c>
      <c r="U325" s="26">
        <f t="shared" ref="U325:U337" si="151">+T325</f>
        <v>0</v>
      </c>
      <c r="V325" s="30"/>
      <c r="W325" s="67"/>
      <c r="X325" s="18">
        <v>0</v>
      </c>
      <c r="Y325" s="19">
        <f>+(X325*100%)/$G$325</f>
        <v>0</v>
      </c>
      <c r="Z325" s="26">
        <f t="shared" ref="Z325:Z337" si="152">+Y325</f>
        <v>0</v>
      </c>
      <c r="AA325" s="30"/>
      <c r="AB325" s="67"/>
      <c r="AC325" s="18">
        <v>0</v>
      </c>
      <c r="AD325" s="19">
        <f>+(AC325*100%)/$G$325</f>
        <v>0</v>
      </c>
      <c r="AE325" s="26">
        <f t="shared" ref="AE325:AE337" si="153">+AD325</f>
        <v>0</v>
      </c>
      <c r="AF325" s="30"/>
      <c r="AG325" s="67"/>
      <c r="AH325" s="26">
        <f t="shared" si="134"/>
        <v>0</v>
      </c>
      <c r="AI325" s="21"/>
    </row>
    <row r="326" spans="1:35" ht="26" x14ac:dyDescent="0.35">
      <c r="A326" s="30"/>
      <c r="B326" s="30"/>
      <c r="C326" s="21"/>
      <c r="D326" s="29" t="s">
        <v>723</v>
      </c>
      <c r="E326" s="30" t="s">
        <v>660</v>
      </c>
      <c r="F326" s="31">
        <v>0</v>
      </c>
      <c r="G326" s="31">
        <v>10000</v>
      </c>
      <c r="H326" s="24">
        <v>0.25</v>
      </c>
      <c r="I326" s="24">
        <v>0.25</v>
      </c>
      <c r="J326" s="24">
        <v>0.25</v>
      </c>
      <c r="K326" s="24">
        <v>0.25</v>
      </c>
      <c r="L326" s="30" t="s">
        <v>558</v>
      </c>
      <c r="M326" s="30" t="s">
        <v>159</v>
      </c>
      <c r="N326" s="18">
        <v>0</v>
      </c>
      <c r="O326" s="19">
        <f>+(N326*100%)/$G$326</f>
        <v>0</v>
      </c>
      <c r="P326" s="26">
        <f t="shared" si="150"/>
        <v>0</v>
      </c>
      <c r="Q326" s="30"/>
      <c r="R326" s="30"/>
      <c r="S326" s="18">
        <v>0</v>
      </c>
      <c r="T326" s="19">
        <f>+(S326*100%)/$G$326</f>
        <v>0</v>
      </c>
      <c r="U326" s="26">
        <f t="shared" si="151"/>
        <v>0</v>
      </c>
      <c r="V326" s="30"/>
      <c r="W326" s="30"/>
      <c r="X326" s="18">
        <v>0</v>
      </c>
      <c r="Y326" s="19">
        <f>+(X326*100%)/$G$326</f>
        <v>0</v>
      </c>
      <c r="Z326" s="26">
        <f t="shared" si="152"/>
        <v>0</v>
      </c>
      <c r="AA326" s="30"/>
      <c r="AB326" s="30"/>
      <c r="AC326" s="18">
        <v>0</v>
      </c>
      <c r="AD326" s="19">
        <f>+(AC326*100%)/$G$326</f>
        <v>0</v>
      </c>
      <c r="AE326" s="26">
        <f t="shared" si="153"/>
        <v>0</v>
      </c>
      <c r="AF326" s="30"/>
      <c r="AG326" s="30"/>
      <c r="AH326" s="26">
        <f t="shared" si="134"/>
        <v>0</v>
      </c>
      <c r="AI326" s="21"/>
    </row>
    <row r="327" spans="1:35" ht="26" x14ac:dyDescent="0.35">
      <c r="A327" s="30"/>
      <c r="B327" s="30"/>
      <c r="C327" s="29"/>
      <c r="D327" s="29" t="s">
        <v>724</v>
      </c>
      <c r="E327" s="30" t="s">
        <v>725</v>
      </c>
      <c r="F327" s="31">
        <v>1200</v>
      </c>
      <c r="G327" s="31">
        <v>1300</v>
      </c>
      <c r="H327" s="24">
        <v>0.25</v>
      </c>
      <c r="I327" s="24">
        <v>0.25</v>
      </c>
      <c r="J327" s="24">
        <v>0.25</v>
      </c>
      <c r="K327" s="24">
        <v>0.25</v>
      </c>
      <c r="L327" s="30" t="s">
        <v>726</v>
      </c>
      <c r="M327" s="31" t="s">
        <v>727</v>
      </c>
      <c r="N327" s="18">
        <v>0</v>
      </c>
      <c r="O327" s="19">
        <f>+(N327*100%)/$G$327</f>
        <v>0</v>
      </c>
      <c r="P327" s="26">
        <f t="shared" si="150"/>
        <v>0</v>
      </c>
      <c r="Q327" s="30"/>
      <c r="R327" s="31"/>
      <c r="S327" s="18">
        <v>0</v>
      </c>
      <c r="T327" s="19">
        <f>+(S327*100%)/$G$327</f>
        <v>0</v>
      </c>
      <c r="U327" s="26">
        <f t="shared" si="151"/>
        <v>0</v>
      </c>
      <c r="V327" s="30"/>
      <c r="W327" s="31"/>
      <c r="X327" s="18">
        <v>0</v>
      </c>
      <c r="Y327" s="19">
        <f>+(X327*100%)/$G$327</f>
        <v>0</v>
      </c>
      <c r="Z327" s="26">
        <f t="shared" si="152"/>
        <v>0</v>
      </c>
      <c r="AA327" s="30"/>
      <c r="AB327" s="31"/>
      <c r="AC327" s="18">
        <v>0</v>
      </c>
      <c r="AD327" s="19">
        <f>+(AC327*100%)/$G$327</f>
        <v>0</v>
      </c>
      <c r="AE327" s="26">
        <f t="shared" si="153"/>
        <v>0</v>
      </c>
      <c r="AF327" s="30"/>
      <c r="AG327" s="31"/>
      <c r="AH327" s="26">
        <f t="shared" ref="AH327:AH361" si="154">P327+U327+Z327+AE327</f>
        <v>0</v>
      </c>
      <c r="AI327" s="21"/>
    </row>
    <row r="328" spans="1:35" ht="39" x14ac:dyDescent="0.35">
      <c r="A328" s="30"/>
      <c r="B328" s="30"/>
      <c r="C328" s="29"/>
      <c r="D328" s="29" t="s">
        <v>728</v>
      </c>
      <c r="E328" s="30" t="s">
        <v>729</v>
      </c>
      <c r="F328" s="31">
        <v>1200</v>
      </c>
      <c r="G328" s="31">
        <v>1300</v>
      </c>
      <c r="H328" s="32">
        <v>0.25</v>
      </c>
      <c r="I328" s="32">
        <v>0.25</v>
      </c>
      <c r="J328" s="32">
        <v>0.25</v>
      </c>
      <c r="K328" s="32">
        <v>0.25</v>
      </c>
      <c r="L328" s="30" t="s">
        <v>730</v>
      </c>
      <c r="M328" s="31" t="s">
        <v>727</v>
      </c>
      <c r="N328" s="18">
        <v>0</v>
      </c>
      <c r="O328" s="19">
        <f>+(N328*100%)/$G$328</f>
        <v>0</v>
      </c>
      <c r="P328" s="26">
        <f t="shared" ref="P328:P337" si="155">+O328</f>
        <v>0</v>
      </c>
      <c r="Q328" s="30"/>
      <c r="R328" s="31"/>
      <c r="S328" s="18">
        <v>0</v>
      </c>
      <c r="T328" s="19">
        <f>+(S328*100%)/$G$328</f>
        <v>0</v>
      </c>
      <c r="U328" s="26">
        <f t="shared" si="151"/>
        <v>0</v>
      </c>
      <c r="V328" s="30"/>
      <c r="W328" s="31"/>
      <c r="X328" s="18">
        <v>0</v>
      </c>
      <c r="Y328" s="19">
        <f>+(X328*100%)/$G$328</f>
        <v>0</v>
      </c>
      <c r="Z328" s="26">
        <f t="shared" si="152"/>
        <v>0</v>
      </c>
      <c r="AA328" s="30"/>
      <c r="AB328" s="31"/>
      <c r="AC328" s="18">
        <v>0</v>
      </c>
      <c r="AD328" s="19">
        <f>+(AC328*100%)/$G$328</f>
        <v>0</v>
      </c>
      <c r="AE328" s="26">
        <f t="shared" si="153"/>
        <v>0</v>
      </c>
      <c r="AF328" s="30"/>
      <c r="AG328" s="31"/>
      <c r="AH328" s="26">
        <f t="shared" si="154"/>
        <v>0</v>
      </c>
      <c r="AI328" s="21"/>
    </row>
    <row r="329" spans="1:35" ht="26" x14ac:dyDescent="0.35">
      <c r="A329" s="30"/>
      <c r="B329" s="30"/>
      <c r="C329" s="29"/>
      <c r="D329" s="29" t="s">
        <v>731</v>
      </c>
      <c r="E329" s="30" t="s">
        <v>732</v>
      </c>
      <c r="F329" s="31">
        <v>0</v>
      </c>
      <c r="G329" s="31">
        <v>16132</v>
      </c>
      <c r="H329" s="32">
        <v>0.25</v>
      </c>
      <c r="I329" s="32">
        <v>0.25</v>
      </c>
      <c r="J329" s="32">
        <v>0.25</v>
      </c>
      <c r="K329" s="32">
        <v>0.25</v>
      </c>
      <c r="L329" s="30" t="s">
        <v>733</v>
      </c>
      <c r="M329" s="31" t="s">
        <v>727</v>
      </c>
      <c r="N329" s="18">
        <v>0</v>
      </c>
      <c r="O329" s="19">
        <f>+(N329*100%)/$G$329</f>
        <v>0</v>
      </c>
      <c r="P329" s="26">
        <f t="shared" si="155"/>
        <v>0</v>
      </c>
      <c r="Q329" s="30"/>
      <c r="R329" s="31"/>
      <c r="S329" s="18">
        <v>0</v>
      </c>
      <c r="T329" s="19">
        <f>+(S329*100%)/$G$329</f>
        <v>0</v>
      </c>
      <c r="U329" s="26">
        <f t="shared" si="151"/>
        <v>0</v>
      </c>
      <c r="V329" s="30"/>
      <c r="W329" s="31"/>
      <c r="X329" s="18">
        <v>0</v>
      </c>
      <c r="Y329" s="19">
        <f>+(X329*100%)/$G$329</f>
        <v>0</v>
      </c>
      <c r="Z329" s="26">
        <f t="shared" si="152"/>
        <v>0</v>
      </c>
      <c r="AA329" s="30"/>
      <c r="AB329" s="31"/>
      <c r="AC329" s="18">
        <v>0</v>
      </c>
      <c r="AD329" s="19">
        <f>+(AC329*100%)/$G$329</f>
        <v>0</v>
      </c>
      <c r="AE329" s="26">
        <f t="shared" si="153"/>
        <v>0</v>
      </c>
      <c r="AF329" s="30"/>
      <c r="AG329" s="31"/>
      <c r="AH329" s="26">
        <f t="shared" si="154"/>
        <v>0</v>
      </c>
      <c r="AI329" s="21"/>
    </row>
    <row r="330" spans="1:35" ht="26" x14ac:dyDescent="0.35">
      <c r="A330" s="30"/>
      <c r="B330" s="30"/>
      <c r="C330" s="29"/>
      <c r="D330" s="29" t="s">
        <v>734</v>
      </c>
      <c r="E330" s="30" t="s">
        <v>732</v>
      </c>
      <c r="F330" s="31">
        <v>0</v>
      </c>
      <c r="G330" s="31">
        <v>300</v>
      </c>
      <c r="H330" s="32">
        <v>0.25</v>
      </c>
      <c r="I330" s="32">
        <v>0.25</v>
      </c>
      <c r="J330" s="32">
        <v>0.25</v>
      </c>
      <c r="K330" s="32">
        <v>0.25</v>
      </c>
      <c r="L330" s="30" t="s">
        <v>733</v>
      </c>
      <c r="M330" s="31" t="s">
        <v>735</v>
      </c>
      <c r="N330" s="18">
        <v>0</v>
      </c>
      <c r="O330" s="19">
        <f>+(N330*100%)/$G$330</f>
        <v>0</v>
      </c>
      <c r="P330" s="26">
        <f t="shared" si="155"/>
        <v>0</v>
      </c>
      <c r="Q330" s="30"/>
      <c r="R330" s="31"/>
      <c r="S330" s="18">
        <v>0</v>
      </c>
      <c r="T330" s="19">
        <f>+(S330*100%)/$G$330</f>
        <v>0</v>
      </c>
      <c r="U330" s="26">
        <f t="shared" si="151"/>
        <v>0</v>
      </c>
      <c r="V330" s="30"/>
      <c r="W330" s="31"/>
      <c r="X330" s="18">
        <v>0</v>
      </c>
      <c r="Y330" s="19">
        <f>+(X330*100%)/$G$330</f>
        <v>0</v>
      </c>
      <c r="Z330" s="26">
        <f t="shared" si="152"/>
        <v>0</v>
      </c>
      <c r="AA330" s="30"/>
      <c r="AB330" s="31"/>
      <c r="AC330" s="18">
        <v>0</v>
      </c>
      <c r="AD330" s="19">
        <f>+(AC330*100%)/$G$330</f>
        <v>0</v>
      </c>
      <c r="AE330" s="26">
        <f t="shared" si="153"/>
        <v>0</v>
      </c>
      <c r="AF330" s="30"/>
      <c r="AG330" s="31"/>
      <c r="AH330" s="26">
        <f t="shared" si="154"/>
        <v>0</v>
      </c>
      <c r="AI330" s="21"/>
    </row>
    <row r="331" spans="1:35" ht="26" x14ac:dyDescent="0.35">
      <c r="A331" s="30"/>
      <c r="B331" s="30"/>
      <c r="C331" s="29"/>
      <c r="D331" s="29" t="s">
        <v>736</v>
      </c>
      <c r="E331" s="30" t="s">
        <v>737</v>
      </c>
      <c r="F331" s="31">
        <v>0</v>
      </c>
      <c r="G331" s="31">
        <v>4000</v>
      </c>
      <c r="H331" s="32">
        <v>0.25</v>
      </c>
      <c r="I331" s="32">
        <v>0.25</v>
      </c>
      <c r="J331" s="32">
        <v>0.25</v>
      </c>
      <c r="K331" s="32">
        <v>0.25</v>
      </c>
      <c r="L331" s="30" t="s">
        <v>733</v>
      </c>
      <c r="M331" s="31" t="s">
        <v>735</v>
      </c>
      <c r="N331" s="18">
        <v>0</v>
      </c>
      <c r="O331" s="19">
        <f>+(N331*100%)/$G$331</f>
        <v>0</v>
      </c>
      <c r="P331" s="26">
        <f t="shared" si="155"/>
        <v>0</v>
      </c>
      <c r="Q331" s="30"/>
      <c r="R331" s="31"/>
      <c r="S331" s="18">
        <v>0</v>
      </c>
      <c r="T331" s="19">
        <f>+(S331*100%)/$G$331</f>
        <v>0</v>
      </c>
      <c r="U331" s="26">
        <f t="shared" si="151"/>
        <v>0</v>
      </c>
      <c r="V331" s="30"/>
      <c r="W331" s="31"/>
      <c r="X331" s="18">
        <v>0</v>
      </c>
      <c r="Y331" s="19">
        <f>+(X331*100%)/$G$331</f>
        <v>0</v>
      </c>
      <c r="Z331" s="26">
        <f t="shared" si="152"/>
        <v>0</v>
      </c>
      <c r="AA331" s="30"/>
      <c r="AB331" s="31"/>
      <c r="AC331" s="18">
        <v>0</v>
      </c>
      <c r="AD331" s="19">
        <f>+(AC331*100%)/$G$331</f>
        <v>0</v>
      </c>
      <c r="AE331" s="26">
        <f t="shared" si="153"/>
        <v>0</v>
      </c>
      <c r="AF331" s="30"/>
      <c r="AG331" s="31"/>
      <c r="AH331" s="26">
        <f t="shared" si="154"/>
        <v>0</v>
      </c>
      <c r="AI331" s="21"/>
    </row>
    <row r="332" spans="1:35" ht="39" x14ac:dyDescent="0.35">
      <c r="A332" s="30"/>
      <c r="B332" s="30"/>
      <c r="C332" s="29"/>
      <c r="D332" s="29" t="s">
        <v>738</v>
      </c>
      <c r="E332" s="30" t="s">
        <v>737</v>
      </c>
      <c r="F332" s="31">
        <v>0</v>
      </c>
      <c r="G332" s="31">
        <v>5223</v>
      </c>
      <c r="H332" s="32">
        <v>0.25</v>
      </c>
      <c r="I332" s="32">
        <v>0.25</v>
      </c>
      <c r="J332" s="32">
        <v>0.25</v>
      </c>
      <c r="K332" s="32">
        <v>0.25</v>
      </c>
      <c r="L332" s="30" t="s">
        <v>733</v>
      </c>
      <c r="M332" s="31" t="s">
        <v>735</v>
      </c>
      <c r="N332" s="18">
        <v>0</v>
      </c>
      <c r="O332" s="19">
        <f>+(N332*100%)/$G$332</f>
        <v>0</v>
      </c>
      <c r="P332" s="26">
        <f t="shared" si="155"/>
        <v>0</v>
      </c>
      <c r="Q332" s="30"/>
      <c r="R332" s="31"/>
      <c r="S332" s="18">
        <v>0</v>
      </c>
      <c r="T332" s="19">
        <f>+(S332*100%)/$G$332</f>
        <v>0</v>
      </c>
      <c r="U332" s="26">
        <f t="shared" si="151"/>
        <v>0</v>
      </c>
      <c r="V332" s="30"/>
      <c r="W332" s="31"/>
      <c r="X332" s="18">
        <v>0</v>
      </c>
      <c r="Y332" s="19">
        <f>+(X332*100%)/$G$332</f>
        <v>0</v>
      </c>
      <c r="Z332" s="26">
        <f t="shared" si="152"/>
        <v>0</v>
      </c>
      <c r="AA332" s="30"/>
      <c r="AB332" s="31"/>
      <c r="AC332" s="18">
        <v>0</v>
      </c>
      <c r="AD332" s="19">
        <f>+(AC332*100%)/$G$332</f>
        <v>0</v>
      </c>
      <c r="AE332" s="26">
        <f t="shared" si="153"/>
        <v>0</v>
      </c>
      <c r="AF332" s="30"/>
      <c r="AG332" s="31"/>
      <c r="AH332" s="26">
        <f t="shared" si="154"/>
        <v>0</v>
      </c>
      <c r="AI332" s="21"/>
    </row>
    <row r="333" spans="1:35" ht="26" x14ac:dyDescent="0.35">
      <c r="A333" s="30"/>
      <c r="B333" s="30"/>
      <c r="C333" s="29"/>
      <c r="D333" s="29" t="s">
        <v>739</v>
      </c>
      <c r="E333" s="30" t="s">
        <v>740</v>
      </c>
      <c r="F333" s="31">
        <v>0</v>
      </c>
      <c r="G333" s="31">
        <v>1205</v>
      </c>
      <c r="H333" s="32">
        <v>0.25</v>
      </c>
      <c r="I333" s="32">
        <v>0.25</v>
      </c>
      <c r="J333" s="32">
        <v>0.25</v>
      </c>
      <c r="K333" s="32">
        <v>0.25</v>
      </c>
      <c r="L333" s="30" t="s">
        <v>741</v>
      </c>
      <c r="M333" s="31" t="s">
        <v>735</v>
      </c>
      <c r="N333" s="18">
        <v>0</v>
      </c>
      <c r="O333" s="19">
        <f>+(N333*100%)/$G$333</f>
        <v>0</v>
      </c>
      <c r="P333" s="26">
        <f t="shared" si="155"/>
        <v>0</v>
      </c>
      <c r="Q333" s="30"/>
      <c r="R333" s="31"/>
      <c r="S333" s="18">
        <v>0</v>
      </c>
      <c r="T333" s="19">
        <f>+(S333*100%)/$G$333</f>
        <v>0</v>
      </c>
      <c r="U333" s="26">
        <f t="shared" si="151"/>
        <v>0</v>
      </c>
      <c r="V333" s="30"/>
      <c r="W333" s="31"/>
      <c r="X333" s="18">
        <v>0</v>
      </c>
      <c r="Y333" s="19">
        <f>+(X333*100%)/$G$333</f>
        <v>0</v>
      </c>
      <c r="Z333" s="26">
        <f t="shared" si="152"/>
        <v>0</v>
      </c>
      <c r="AA333" s="30"/>
      <c r="AB333" s="31"/>
      <c r="AC333" s="18">
        <v>0</v>
      </c>
      <c r="AD333" s="19">
        <f>+(AC333*100%)/$G$333</f>
        <v>0</v>
      </c>
      <c r="AE333" s="26">
        <f t="shared" si="153"/>
        <v>0</v>
      </c>
      <c r="AF333" s="30"/>
      <c r="AG333" s="31"/>
      <c r="AH333" s="26">
        <f t="shared" si="154"/>
        <v>0</v>
      </c>
      <c r="AI333" s="21"/>
    </row>
    <row r="334" spans="1:35" ht="39" x14ac:dyDescent="0.35">
      <c r="A334" s="30"/>
      <c r="B334" s="30"/>
      <c r="C334" s="29"/>
      <c r="D334" s="29" t="s">
        <v>742</v>
      </c>
      <c r="E334" s="30" t="s">
        <v>743</v>
      </c>
      <c r="F334" s="31">
        <v>2005</v>
      </c>
      <c r="G334" s="31">
        <f>+(F334*0.015)+F334</f>
        <v>2035.075</v>
      </c>
      <c r="H334" s="32">
        <v>0.25</v>
      </c>
      <c r="I334" s="32">
        <v>0.25</v>
      </c>
      <c r="J334" s="32">
        <v>0.25</v>
      </c>
      <c r="K334" s="32">
        <v>0.25</v>
      </c>
      <c r="L334" s="30" t="s">
        <v>733</v>
      </c>
      <c r="M334" s="31" t="s">
        <v>744</v>
      </c>
      <c r="N334" s="18">
        <v>0</v>
      </c>
      <c r="O334" s="19">
        <f>+(N334*100%)/$G$334</f>
        <v>0</v>
      </c>
      <c r="P334" s="26">
        <f t="shared" si="155"/>
        <v>0</v>
      </c>
      <c r="Q334" s="30"/>
      <c r="R334" s="31"/>
      <c r="S334" s="18">
        <v>0</v>
      </c>
      <c r="T334" s="19">
        <f>+(S334*100%)/$G$334</f>
        <v>0</v>
      </c>
      <c r="U334" s="26">
        <f t="shared" si="151"/>
        <v>0</v>
      </c>
      <c r="V334" s="30"/>
      <c r="W334" s="31"/>
      <c r="X334" s="18">
        <v>0</v>
      </c>
      <c r="Y334" s="19">
        <f>+(X334*100%)/$G$334</f>
        <v>0</v>
      </c>
      <c r="Z334" s="26">
        <f t="shared" si="152"/>
        <v>0</v>
      </c>
      <c r="AA334" s="30"/>
      <c r="AB334" s="31"/>
      <c r="AC334" s="18">
        <v>0</v>
      </c>
      <c r="AD334" s="19">
        <f>+(AC334*100%)/$G$334</f>
        <v>0</v>
      </c>
      <c r="AE334" s="26">
        <f t="shared" si="153"/>
        <v>0</v>
      </c>
      <c r="AF334" s="30"/>
      <c r="AG334" s="31"/>
      <c r="AH334" s="26">
        <f t="shared" si="154"/>
        <v>0</v>
      </c>
      <c r="AI334" s="21"/>
    </row>
    <row r="335" spans="1:35" ht="26" x14ac:dyDescent="0.35">
      <c r="A335" s="30"/>
      <c r="B335" s="30"/>
      <c r="C335" s="29"/>
      <c r="D335" s="29" t="s">
        <v>745</v>
      </c>
      <c r="E335" s="30" t="s">
        <v>746</v>
      </c>
      <c r="F335" s="31">
        <v>742</v>
      </c>
      <c r="G335" s="31">
        <f>+(F335*0.015)+F335</f>
        <v>753.13</v>
      </c>
      <c r="H335" s="32">
        <v>0.25</v>
      </c>
      <c r="I335" s="32">
        <v>0.25</v>
      </c>
      <c r="J335" s="32">
        <v>0.25</v>
      </c>
      <c r="K335" s="32">
        <v>0.25</v>
      </c>
      <c r="L335" s="30" t="s">
        <v>733</v>
      </c>
      <c r="M335" s="31" t="s">
        <v>744</v>
      </c>
      <c r="N335" s="18">
        <v>0</v>
      </c>
      <c r="O335" s="19">
        <f>+(N335*100%)/$G$335</f>
        <v>0</v>
      </c>
      <c r="P335" s="26">
        <f t="shared" si="155"/>
        <v>0</v>
      </c>
      <c r="Q335" s="30"/>
      <c r="R335" s="31"/>
      <c r="S335" s="18">
        <v>0</v>
      </c>
      <c r="T335" s="19">
        <f>+(S335*100%)/$G$335</f>
        <v>0</v>
      </c>
      <c r="U335" s="26">
        <f t="shared" si="151"/>
        <v>0</v>
      </c>
      <c r="V335" s="30"/>
      <c r="W335" s="31"/>
      <c r="X335" s="18">
        <v>0</v>
      </c>
      <c r="Y335" s="19">
        <f>+(X335*100%)/$G$335</f>
        <v>0</v>
      </c>
      <c r="Z335" s="26">
        <f t="shared" si="152"/>
        <v>0</v>
      </c>
      <c r="AA335" s="30"/>
      <c r="AB335" s="31"/>
      <c r="AC335" s="18">
        <v>0</v>
      </c>
      <c r="AD335" s="19">
        <f>+(AC335*100%)/$G$335</f>
        <v>0</v>
      </c>
      <c r="AE335" s="26">
        <f t="shared" si="153"/>
        <v>0</v>
      </c>
      <c r="AF335" s="30"/>
      <c r="AG335" s="31"/>
      <c r="AH335" s="26">
        <f t="shared" si="154"/>
        <v>0</v>
      </c>
      <c r="AI335" s="21"/>
    </row>
    <row r="336" spans="1:35" ht="26" x14ac:dyDescent="0.35">
      <c r="A336" s="30"/>
      <c r="B336" s="30"/>
      <c r="C336" s="69"/>
      <c r="D336" s="29" t="s">
        <v>543</v>
      </c>
      <c r="E336" s="20" t="s">
        <v>544</v>
      </c>
      <c r="F336" s="31">
        <v>105</v>
      </c>
      <c r="G336" s="31">
        <v>105</v>
      </c>
      <c r="H336" s="24">
        <v>0.25</v>
      </c>
      <c r="I336" s="24">
        <v>0.25</v>
      </c>
      <c r="J336" s="24">
        <v>0.25</v>
      </c>
      <c r="K336" s="24">
        <v>0.25</v>
      </c>
      <c r="L336" s="30" t="s">
        <v>545</v>
      </c>
      <c r="M336" s="81" t="s">
        <v>546</v>
      </c>
      <c r="N336" s="18">
        <v>0</v>
      </c>
      <c r="O336" s="19">
        <f>+(N336*100%)/$G$336</f>
        <v>0</v>
      </c>
      <c r="P336" s="26">
        <f t="shared" si="155"/>
        <v>0</v>
      </c>
      <c r="Q336" s="30"/>
      <c r="R336" s="81"/>
      <c r="S336" s="18">
        <v>0</v>
      </c>
      <c r="T336" s="19">
        <f>+(S336*100%)/$G$336</f>
        <v>0</v>
      </c>
      <c r="U336" s="26">
        <f t="shared" si="151"/>
        <v>0</v>
      </c>
      <c r="V336" s="30"/>
      <c r="W336" s="81"/>
      <c r="X336" s="18">
        <v>0</v>
      </c>
      <c r="Y336" s="19">
        <f>+(X336*100%)/$G$336</f>
        <v>0</v>
      </c>
      <c r="Z336" s="26">
        <f t="shared" si="152"/>
        <v>0</v>
      </c>
      <c r="AA336" s="30"/>
      <c r="AB336" s="81"/>
      <c r="AC336" s="18">
        <v>0</v>
      </c>
      <c r="AD336" s="19">
        <f>+(AC336*100%)/$G$336</f>
        <v>0</v>
      </c>
      <c r="AE336" s="26">
        <f t="shared" si="153"/>
        <v>0</v>
      </c>
      <c r="AF336" s="30"/>
      <c r="AG336" s="81"/>
      <c r="AH336" s="26">
        <f t="shared" si="154"/>
        <v>0</v>
      </c>
      <c r="AI336" s="21"/>
    </row>
    <row r="337" spans="1:35" ht="26" x14ac:dyDescent="0.35">
      <c r="A337" s="30"/>
      <c r="B337" s="30"/>
      <c r="C337" s="69"/>
      <c r="D337" s="29" t="s">
        <v>551</v>
      </c>
      <c r="E337" s="30" t="s">
        <v>552</v>
      </c>
      <c r="F337" s="31">
        <v>0</v>
      </c>
      <c r="G337" s="31">
        <v>100</v>
      </c>
      <c r="H337" s="24">
        <v>0.25</v>
      </c>
      <c r="I337" s="24">
        <v>0.25</v>
      </c>
      <c r="J337" s="24">
        <v>0.25</v>
      </c>
      <c r="K337" s="24">
        <v>0.25</v>
      </c>
      <c r="L337" s="30" t="s">
        <v>545</v>
      </c>
      <c r="M337" s="81" t="s">
        <v>546</v>
      </c>
      <c r="N337" s="18">
        <v>0</v>
      </c>
      <c r="O337" s="19">
        <f>+(N337*100%)/$G$337</f>
        <v>0</v>
      </c>
      <c r="P337" s="26">
        <f t="shared" si="155"/>
        <v>0</v>
      </c>
      <c r="Q337" s="30"/>
      <c r="R337" s="81"/>
      <c r="S337" s="18">
        <v>0</v>
      </c>
      <c r="T337" s="19">
        <f>+(S337*100%)/$G$337</f>
        <v>0</v>
      </c>
      <c r="U337" s="26">
        <f t="shared" si="151"/>
        <v>0</v>
      </c>
      <c r="V337" s="30"/>
      <c r="W337" s="81"/>
      <c r="X337" s="18">
        <v>0</v>
      </c>
      <c r="Y337" s="19">
        <f>+(X337*100%)/$G$337</f>
        <v>0</v>
      </c>
      <c r="Z337" s="26">
        <f t="shared" si="152"/>
        <v>0</v>
      </c>
      <c r="AA337" s="30"/>
      <c r="AB337" s="81"/>
      <c r="AC337" s="18">
        <v>0</v>
      </c>
      <c r="AD337" s="19">
        <f>+(AC337*100%)/$G$337</f>
        <v>0</v>
      </c>
      <c r="AE337" s="26">
        <f t="shared" si="153"/>
        <v>0</v>
      </c>
      <c r="AF337" s="30"/>
      <c r="AG337" s="81"/>
      <c r="AH337" s="26">
        <f t="shared" si="154"/>
        <v>0</v>
      </c>
      <c r="AI337" s="21"/>
    </row>
    <row r="338" spans="1:35" ht="26" x14ac:dyDescent="0.35">
      <c r="A338" s="12"/>
      <c r="B338" s="12"/>
      <c r="C338" s="13" t="s">
        <v>747</v>
      </c>
      <c r="D338" s="13"/>
      <c r="E338" s="14" t="s">
        <v>21</v>
      </c>
      <c r="F338" s="15">
        <f>SUM(F339:F351)</f>
        <v>5</v>
      </c>
      <c r="G338" s="15">
        <f>SUM(G339:G351)</f>
        <v>1590</v>
      </c>
      <c r="H338" s="17">
        <v>0.25</v>
      </c>
      <c r="I338" s="17">
        <v>0.25</v>
      </c>
      <c r="J338" s="17">
        <v>0.25</v>
      </c>
      <c r="K338" s="17">
        <v>0.25</v>
      </c>
      <c r="L338" s="14"/>
      <c r="M338" s="14" t="s">
        <v>20</v>
      </c>
      <c r="N338" s="85">
        <f>SUM(N339:N343)</f>
        <v>0</v>
      </c>
      <c r="O338" s="86">
        <f>SUM(O339:O343)/13</f>
        <v>0</v>
      </c>
      <c r="P338" s="86">
        <f>SUM(P339:P343)/13</f>
        <v>0</v>
      </c>
      <c r="Q338" s="14"/>
      <c r="R338" s="14"/>
      <c r="S338" s="85">
        <f>SUM(S339:S343)</f>
        <v>0</v>
      </c>
      <c r="T338" s="86">
        <f>SUM(T339:T343)/13</f>
        <v>0</v>
      </c>
      <c r="U338" s="86">
        <f>SUM(U339:U343)/13</f>
        <v>0</v>
      </c>
      <c r="V338" s="14"/>
      <c r="W338" s="14"/>
      <c r="X338" s="85">
        <f>SUM(X339:X343)</f>
        <v>0</v>
      </c>
      <c r="Y338" s="86">
        <f>SUM(Y339:Y343)/13</f>
        <v>0</v>
      </c>
      <c r="Z338" s="86">
        <f>SUM(Z339:Z343)/13</f>
        <v>0</v>
      </c>
      <c r="AA338" s="14"/>
      <c r="AB338" s="14"/>
      <c r="AC338" s="85">
        <f>SUM(AC339:AC343)</f>
        <v>0</v>
      </c>
      <c r="AD338" s="86">
        <f>SUM(AD339:AD343)/13</f>
        <v>0</v>
      </c>
      <c r="AE338" s="86">
        <f>SUM(AE339:AE343)/13</f>
        <v>0</v>
      </c>
      <c r="AF338" s="14"/>
      <c r="AG338" s="14"/>
      <c r="AH338" s="86">
        <f t="shared" si="154"/>
        <v>0</v>
      </c>
      <c r="AI338" s="21"/>
    </row>
    <row r="339" spans="1:35" ht="39" x14ac:dyDescent="0.35">
      <c r="A339" s="60"/>
      <c r="B339" s="60"/>
      <c r="C339" s="29"/>
      <c r="D339" s="29" t="s">
        <v>748</v>
      </c>
      <c r="E339" s="30" t="s">
        <v>749</v>
      </c>
      <c r="F339" s="31">
        <v>0</v>
      </c>
      <c r="G339" s="31">
        <v>1</v>
      </c>
      <c r="H339" s="23">
        <v>1</v>
      </c>
      <c r="I339" s="23"/>
      <c r="J339" s="23"/>
      <c r="K339" s="23"/>
      <c r="L339" s="30" t="s">
        <v>750</v>
      </c>
      <c r="M339" s="31" t="s">
        <v>751</v>
      </c>
      <c r="N339" s="18">
        <v>0</v>
      </c>
      <c r="O339" s="19">
        <f>+(N339*100%)/$G$339</f>
        <v>0</v>
      </c>
      <c r="P339" s="26">
        <f t="shared" ref="P339:P341" si="156">+O339</f>
        <v>0</v>
      </c>
      <c r="Q339" s="30"/>
      <c r="R339" s="31"/>
      <c r="S339" s="18">
        <v>0</v>
      </c>
      <c r="T339" s="19">
        <f>+(S339*100%)/$G$339</f>
        <v>0</v>
      </c>
      <c r="U339" s="26">
        <f t="shared" ref="U339:U351" si="157">+T339</f>
        <v>0</v>
      </c>
      <c r="V339" s="30"/>
      <c r="W339" s="31"/>
      <c r="X339" s="18">
        <v>0</v>
      </c>
      <c r="Y339" s="19">
        <f>+(X339*100%)/$G$339</f>
        <v>0</v>
      </c>
      <c r="Z339" s="26">
        <f t="shared" ref="Z339:Z351" si="158">+Y339</f>
        <v>0</v>
      </c>
      <c r="AA339" s="30"/>
      <c r="AB339" s="31"/>
      <c r="AC339" s="18">
        <v>0</v>
      </c>
      <c r="AD339" s="19">
        <f>+(AC339*100%)/$G$339</f>
        <v>0</v>
      </c>
      <c r="AE339" s="26">
        <f t="shared" ref="AE339:AE351" si="159">+AD339</f>
        <v>0</v>
      </c>
      <c r="AF339" s="30"/>
      <c r="AG339" s="31"/>
      <c r="AH339" s="26">
        <f t="shared" si="154"/>
        <v>0</v>
      </c>
      <c r="AI339" s="21"/>
    </row>
    <row r="340" spans="1:35" ht="26" x14ac:dyDescent="0.35">
      <c r="A340" s="60"/>
      <c r="B340" s="60"/>
      <c r="C340" s="29"/>
      <c r="D340" s="29" t="s">
        <v>752</v>
      </c>
      <c r="E340" s="30" t="s">
        <v>753</v>
      </c>
      <c r="F340" s="31">
        <v>3</v>
      </c>
      <c r="G340" s="31">
        <v>6</v>
      </c>
      <c r="H340" s="24">
        <v>0.25</v>
      </c>
      <c r="I340" s="24">
        <v>0.25</v>
      </c>
      <c r="J340" s="24">
        <v>0.25</v>
      </c>
      <c r="K340" s="24">
        <v>0.25</v>
      </c>
      <c r="L340" s="30" t="s">
        <v>754</v>
      </c>
      <c r="M340" s="31" t="s">
        <v>755</v>
      </c>
      <c r="N340" s="18">
        <v>0</v>
      </c>
      <c r="O340" s="19">
        <f>+(N340*100%)/$G$340</f>
        <v>0</v>
      </c>
      <c r="P340" s="26">
        <f t="shared" si="156"/>
        <v>0</v>
      </c>
      <c r="Q340" s="30"/>
      <c r="R340" s="31"/>
      <c r="S340" s="18">
        <v>0</v>
      </c>
      <c r="T340" s="19">
        <f>+(S340*100%)/$G$340</f>
        <v>0</v>
      </c>
      <c r="U340" s="26">
        <f t="shared" si="157"/>
        <v>0</v>
      </c>
      <c r="V340" s="30"/>
      <c r="W340" s="31"/>
      <c r="X340" s="18">
        <v>0</v>
      </c>
      <c r="Y340" s="19">
        <f>+(X340*100%)/$G$340</f>
        <v>0</v>
      </c>
      <c r="Z340" s="26">
        <f t="shared" si="158"/>
        <v>0</v>
      </c>
      <c r="AA340" s="30"/>
      <c r="AB340" s="31"/>
      <c r="AC340" s="18">
        <v>0</v>
      </c>
      <c r="AD340" s="19">
        <f>+(AC340*100%)/$G$340</f>
        <v>0</v>
      </c>
      <c r="AE340" s="26">
        <f t="shared" si="159"/>
        <v>0</v>
      </c>
      <c r="AF340" s="30"/>
      <c r="AG340" s="31"/>
      <c r="AH340" s="26">
        <f t="shared" si="154"/>
        <v>0</v>
      </c>
      <c r="AI340" s="21"/>
    </row>
    <row r="341" spans="1:35" ht="26" x14ac:dyDescent="0.35">
      <c r="A341" s="60"/>
      <c r="B341" s="60"/>
      <c r="C341" s="29"/>
      <c r="D341" s="29" t="s">
        <v>756</v>
      </c>
      <c r="E341" s="30" t="s">
        <v>753</v>
      </c>
      <c r="F341" s="31">
        <v>0</v>
      </c>
      <c r="G341" s="31">
        <v>2</v>
      </c>
      <c r="H341" s="24"/>
      <c r="I341" s="24">
        <v>0.5</v>
      </c>
      <c r="J341" s="24"/>
      <c r="K341" s="24">
        <v>0.5</v>
      </c>
      <c r="L341" s="30" t="s">
        <v>754</v>
      </c>
      <c r="M341" s="31" t="s">
        <v>598</v>
      </c>
      <c r="N341" s="18">
        <v>0</v>
      </c>
      <c r="O341" s="19">
        <f>+(N341*100%)/$G$341</f>
        <v>0</v>
      </c>
      <c r="P341" s="26">
        <f t="shared" si="156"/>
        <v>0</v>
      </c>
      <c r="Q341" s="30"/>
      <c r="R341" s="31"/>
      <c r="S341" s="18">
        <v>0</v>
      </c>
      <c r="T341" s="19">
        <f>+(S341*100%)/$G$341</f>
        <v>0</v>
      </c>
      <c r="U341" s="26">
        <f t="shared" si="157"/>
        <v>0</v>
      </c>
      <c r="V341" s="30"/>
      <c r="W341" s="31"/>
      <c r="X341" s="18">
        <v>0</v>
      </c>
      <c r="Y341" s="19">
        <f>+(X341*100%)/$G$341</f>
        <v>0</v>
      </c>
      <c r="Z341" s="26">
        <f t="shared" si="158"/>
        <v>0</v>
      </c>
      <c r="AA341" s="30"/>
      <c r="AB341" s="31"/>
      <c r="AC341" s="18">
        <v>0</v>
      </c>
      <c r="AD341" s="19">
        <f>+(AC341*100%)/$G$341</f>
        <v>0</v>
      </c>
      <c r="AE341" s="26">
        <f t="shared" si="159"/>
        <v>0</v>
      </c>
      <c r="AF341" s="30"/>
      <c r="AG341" s="31"/>
      <c r="AH341" s="26">
        <f t="shared" si="154"/>
        <v>0</v>
      </c>
      <c r="AI341" s="21"/>
    </row>
    <row r="342" spans="1:35" ht="26" x14ac:dyDescent="0.35">
      <c r="A342" s="60"/>
      <c r="B342" s="60"/>
      <c r="C342" s="29"/>
      <c r="D342" s="29" t="s">
        <v>757</v>
      </c>
      <c r="E342" s="30" t="s">
        <v>758</v>
      </c>
      <c r="F342" s="31">
        <v>0</v>
      </c>
      <c r="G342" s="31">
        <v>500</v>
      </c>
      <c r="H342" s="24"/>
      <c r="I342" s="24"/>
      <c r="J342" s="24"/>
      <c r="K342" s="24"/>
      <c r="L342" s="30" t="s">
        <v>44</v>
      </c>
      <c r="M342" s="31" t="s">
        <v>474</v>
      </c>
      <c r="N342" s="18">
        <v>0</v>
      </c>
      <c r="O342" s="19">
        <f>+(N342*100%)/$G$342</f>
        <v>0</v>
      </c>
      <c r="P342" s="26">
        <f t="shared" ref="P342:P351" si="160">+O342</f>
        <v>0</v>
      </c>
      <c r="Q342" s="30"/>
      <c r="R342" s="31"/>
      <c r="S342" s="18">
        <v>0</v>
      </c>
      <c r="T342" s="19">
        <f>+(S342*100%)/$G$342</f>
        <v>0</v>
      </c>
      <c r="U342" s="26">
        <f t="shared" si="157"/>
        <v>0</v>
      </c>
      <c r="V342" s="30"/>
      <c r="W342" s="31"/>
      <c r="X342" s="18">
        <v>0</v>
      </c>
      <c r="Y342" s="19">
        <f>+(X342*100%)/$G$342</f>
        <v>0</v>
      </c>
      <c r="Z342" s="26">
        <f t="shared" si="158"/>
        <v>0</v>
      </c>
      <c r="AA342" s="30"/>
      <c r="AB342" s="31"/>
      <c r="AC342" s="18">
        <v>0</v>
      </c>
      <c r="AD342" s="19">
        <f>+(AC342*100%)/$G$342</f>
        <v>0</v>
      </c>
      <c r="AE342" s="26">
        <f t="shared" si="159"/>
        <v>0</v>
      </c>
      <c r="AF342" s="30"/>
      <c r="AG342" s="31"/>
      <c r="AH342" s="26">
        <f t="shared" si="154"/>
        <v>0</v>
      </c>
      <c r="AI342" s="21"/>
    </row>
    <row r="343" spans="1:35" ht="39" x14ac:dyDescent="0.35">
      <c r="A343" s="60"/>
      <c r="B343" s="60"/>
      <c r="C343" s="29"/>
      <c r="D343" s="29" t="s">
        <v>759</v>
      </c>
      <c r="E343" s="30" t="s">
        <v>646</v>
      </c>
      <c r="F343" s="31">
        <v>0</v>
      </c>
      <c r="G343" s="31">
        <v>60</v>
      </c>
      <c r="H343" s="24">
        <v>0.25</v>
      </c>
      <c r="I343" s="24">
        <v>0.25</v>
      </c>
      <c r="J343" s="24">
        <v>0.25</v>
      </c>
      <c r="K343" s="24">
        <v>0.25</v>
      </c>
      <c r="L343" s="30" t="s">
        <v>44</v>
      </c>
      <c r="M343" s="31" t="s">
        <v>474</v>
      </c>
      <c r="N343" s="18">
        <v>0</v>
      </c>
      <c r="O343" s="19">
        <f>+(N343*100%)/$G$343</f>
        <v>0</v>
      </c>
      <c r="P343" s="26">
        <f t="shared" si="160"/>
        <v>0</v>
      </c>
      <c r="Q343" s="30"/>
      <c r="R343" s="31"/>
      <c r="S343" s="18">
        <v>0</v>
      </c>
      <c r="T343" s="19">
        <f>+(S343*100%)/$G$343</f>
        <v>0</v>
      </c>
      <c r="U343" s="26">
        <f t="shared" si="157"/>
        <v>0</v>
      </c>
      <c r="V343" s="30"/>
      <c r="W343" s="31"/>
      <c r="X343" s="18">
        <v>0</v>
      </c>
      <c r="Y343" s="19">
        <f>+(X343*100%)/$G$343</f>
        <v>0</v>
      </c>
      <c r="Z343" s="26">
        <f t="shared" si="158"/>
        <v>0</v>
      </c>
      <c r="AA343" s="30"/>
      <c r="AB343" s="31"/>
      <c r="AC343" s="18">
        <v>0</v>
      </c>
      <c r="AD343" s="19">
        <f>+(AC343*100%)/$G$343</f>
        <v>0</v>
      </c>
      <c r="AE343" s="26">
        <f t="shared" si="159"/>
        <v>0</v>
      </c>
      <c r="AF343" s="30"/>
      <c r="AG343" s="31"/>
      <c r="AH343" s="26">
        <f t="shared" si="154"/>
        <v>0</v>
      </c>
      <c r="AI343" s="21"/>
    </row>
    <row r="344" spans="1:35" ht="39" x14ac:dyDescent="0.35">
      <c r="A344" s="60"/>
      <c r="B344" s="60"/>
      <c r="C344" s="29"/>
      <c r="D344" s="29" t="s">
        <v>760</v>
      </c>
      <c r="E344" s="30" t="s">
        <v>31</v>
      </c>
      <c r="F344" s="31">
        <v>0</v>
      </c>
      <c r="G344" s="31">
        <v>2</v>
      </c>
      <c r="H344" s="24"/>
      <c r="I344" s="24">
        <v>0.5</v>
      </c>
      <c r="J344" s="24"/>
      <c r="K344" s="24">
        <v>0.5</v>
      </c>
      <c r="L344" s="30" t="s">
        <v>761</v>
      </c>
      <c r="M344" s="31" t="s">
        <v>762</v>
      </c>
      <c r="N344" s="18">
        <v>0</v>
      </c>
      <c r="O344" s="19">
        <f>+(N344*100%)/$G$344</f>
        <v>0</v>
      </c>
      <c r="P344" s="26">
        <f t="shared" si="160"/>
        <v>0</v>
      </c>
      <c r="Q344" s="30"/>
      <c r="R344" s="31"/>
      <c r="S344" s="18">
        <v>0</v>
      </c>
      <c r="T344" s="19">
        <f>+(S344*100%)/$G$344</f>
        <v>0</v>
      </c>
      <c r="U344" s="26">
        <f t="shared" si="157"/>
        <v>0</v>
      </c>
      <c r="V344" s="30"/>
      <c r="W344" s="31"/>
      <c r="X344" s="18">
        <v>0</v>
      </c>
      <c r="Y344" s="19">
        <f>+(X344*100%)/$G$344</f>
        <v>0</v>
      </c>
      <c r="Z344" s="26">
        <f t="shared" si="158"/>
        <v>0</v>
      </c>
      <c r="AA344" s="30"/>
      <c r="AB344" s="31"/>
      <c r="AC344" s="18">
        <v>0</v>
      </c>
      <c r="AD344" s="19">
        <f>+(AC344*100%)/$G$344</f>
        <v>0</v>
      </c>
      <c r="AE344" s="26">
        <f t="shared" si="159"/>
        <v>0</v>
      </c>
      <c r="AF344" s="30"/>
      <c r="AG344" s="31"/>
      <c r="AH344" s="26">
        <f t="shared" si="154"/>
        <v>0</v>
      </c>
      <c r="AI344" s="21"/>
    </row>
    <row r="345" spans="1:35" ht="39" x14ac:dyDescent="0.35">
      <c r="A345" s="30"/>
      <c r="B345" s="30"/>
      <c r="C345" s="29"/>
      <c r="D345" s="29" t="s">
        <v>763</v>
      </c>
      <c r="E345" s="30" t="s">
        <v>764</v>
      </c>
      <c r="F345" s="31">
        <v>1</v>
      </c>
      <c r="G345" s="31">
        <v>2</v>
      </c>
      <c r="H345" s="24"/>
      <c r="I345" s="24">
        <v>0.5</v>
      </c>
      <c r="J345" s="24"/>
      <c r="K345" s="24">
        <v>0.5</v>
      </c>
      <c r="L345" s="30" t="s">
        <v>765</v>
      </c>
      <c r="M345" s="31" t="s">
        <v>766</v>
      </c>
      <c r="N345" s="18">
        <v>0</v>
      </c>
      <c r="O345" s="19">
        <f>+(N345*100%)/$G$345</f>
        <v>0</v>
      </c>
      <c r="P345" s="26">
        <f t="shared" si="160"/>
        <v>0</v>
      </c>
      <c r="Q345" s="30"/>
      <c r="R345" s="31"/>
      <c r="S345" s="18">
        <v>0</v>
      </c>
      <c r="T345" s="19">
        <f>+(S345*100%)/$G$345</f>
        <v>0</v>
      </c>
      <c r="U345" s="26">
        <f t="shared" si="157"/>
        <v>0</v>
      </c>
      <c r="V345" s="30"/>
      <c r="W345" s="31"/>
      <c r="X345" s="18">
        <v>0</v>
      </c>
      <c r="Y345" s="19">
        <f>+(X345*100%)/$G$345</f>
        <v>0</v>
      </c>
      <c r="Z345" s="26">
        <f t="shared" si="158"/>
        <v>0</v>
      </c>
      <c r="AA345" s="30"/>
      <c r="AB345" s="31"/>
      <c r="AC345" s="18">
        <v>0</v>
      </c>
      <c r="AD345" s="19">
        <f>+(AC345*100%)/$G$345</f>
        <v>0</v>
      </c>
      <c r="AE345" s="26">
        <f t="shared" si="159"/>
        <v>0</v>
      </c>
      <c r="AF345" s="30"/>
      <c r="AG345" s="31"/>
      <c r="AH345" s="26">
        <f t="shared" si="154"/>
        <v>0</v>
      </c>
      <c r="AI345" s="21"/>
    </row>
    <row r="346" spans="1:35" ht="26" x14ac:dyDescent="0.35">
      <c r="A346" s="30"/>
      <c r="B346" s="30"/>
      <c r="C346" s="29"/>
      <c r="D346" s="29" t="s">
        <v>767</v>
      </c>
      <c r="E346" s="30" t="s">
        <v>768</v>
      </c>
      <c r="F346" s="31">
        <v>0</v>
      </c>
      <c r="G346" s="31">
        <v>500</v>
      </c>
      <c r="H346" s="24">
        <v>0.25</v>
      </c>
      <c r="I346" s="24">
        <v>0.25</v>
      </c>
      <c r="J346" s="24">
        <v>0.25</v>
      </c>
      <c r="K346" s="24">
        <v>0.25</v>
      </c>
      <c r="L346" s="30" t="s">
        <v>769</v>
      </c>
      <c r="M346" s="31" t="s">
        <v>766</v>
      </c>
      <c r="N346" s="18">
        <v>0</v>
      </c>
      <c r="O346" s="19">
        <f>+(N346*100%)/$G$346</f>
        <v>0</v>
      </c>
      <c r="P346" s="26">
        <f t="shared" si="160"/>
        <v>0</v>
      </c>
      <c r="Q346" s="30"/>
      <c r="R346" s="31"/>
      <c r="S346" s="18">
        <v>0</v>
      </c>
      <c r="T346" s="19">
        <f>+(S346*100%)/$G$346</f>
        <v>0</v>
      </c>
      <c r="U346" s="26">
        <f t="shared" si="157"/>
        <v>0</v>
      </c>
      <c r="V346" s="30"/>
      <c r="W346" s="31"/>
      <c r="X346" s="18">
        <v>0</v>
      </c>
      <c r="Y346" s="19">
        <f>+(X346*100%)/$G$346</f>
        <v>0</v>
      </c>
      <c r="Z346" s="26">
        <f t="shared" si="158"/>
        <v>0</v>
      </c>
      <c r="AA346" s="30"/>
      <c r="AB346" s="31"/>
      <c r="AC346" s="18">
        <v>0</v>
      </c>
      <c r="AD346" s="19">
        <f>+(AC346*100%)/$G$346</f>
        <v>0</v>
      </c>
      <c r="AE346" s="26">
        <f t="shared" si="159"/>
        <v>0</v>
      </c>
      <c r="AF346" s="30"/>
      <c r="AG346" s="31"/>
      <c r="AH346" s="26">
        <f t="shared" si="154"/>
        <v>0</v>
      </c>
      <c r="AI346" s="21"/>
    </row>
    <row r="347" spans="1:35" ht="26" x14ac:dyDescent="0.35">
      <c r="A347" s="30"/>
      <c r="B347" s="30"/>
      <c r="C347" s="30"/>
      <c r="D347" s="65" t="s">
        <v>236</v>
      </c>
      <c r="E347" s="30" t="s">
        <v>237</v>
      </c>
      <c r="F347" s="31">
        <v>0</v>
      </c>
      <c r="G347" s="31">
        <v>2</v>
      </c>
      <c r="H347" s="24"/>
      <c r="I347" s="24">
        <v>0.5</v>
      </c>
      <c r="J347" s="24"/>
      <c r="K347" s="24">
        <v>0.5</v>
      </c>
      <c r="L347" s="30" t="s">
        <v>238</v>
      </c>
      <c r="M347" s="30" t="s">
        <v>223</v>
      </c>
      <c r="N347" s="18">
        <v>0</v>
      </c>
      <c r="O347" s="19">
        <f>+(N347*100%)/$G$347</f>
        <v>0</v>
      </c>
      <c r="P347" s="26">
        <f t="shared" si="160"/>
        <v>0</v>
      </c>
      <c r="Q347" s="30"/>
      <c r="R347" s="30"/>
      <c r="S347" s="18">
        <v>0</v>
      </c>
      <c r="T347" s="19">
        <f>+(S347*100%)/$G$347</f>
        <v>0</v>
      </c>
      <c r="U347" s="26">
        <f t="shared" si="157"/>
        <v>0</v>
      </c>
      <c r="V347" s="30"/>
      <c r="W347" s="30"/>
      <c r="X347" s="18">
        <v>0</v>
      </c>
      <c r="Y347" s="19">
        <f>+(X347*100%)/$G$347</f>
        <v>0</v>
      </c>
      <c r="Z347" s="26">
        <f t="shared" si="158"/>
        <v>0</v>
      </c>
      <c r="AA347" s="30"/>
      <c r="AB347" s="30"/>
      <c r="AC347" s="18">
        <v>0</v>
      </c>
      <c r="AD347" s="19">
        <f>+(AC347*100%)/$G$347</f>
        <v>0</v>
      </c>
      <c r="AE347" s="26">
        <f t="shared" si="159"/>
        <v>0</v>
      </c>
      <c r="AF347" s="30"/>
      <c r="AG347" s="30"/>
      <c r="AH347" s="26">
        <f t="shared" si="154"/>
        <v>0</v>
      </c>
      <c r="AI347" s="21"/>
    </row>
    <row r="348" spans="1:35" ht="26" x14ac:dyDescent="0.35">
      <c r="A348" s="60"/>
      <c r="B348" s="60"/>
      <c r="C348" s="30"/>
      <c r="D348" s="65" t="s">
        <v>770</v>
      </c>
      <c r="E348" s="30" t="s">
        <v>753</v>
      </c>
      <c r="F348" s="31">
        <v>0</v>
      </c>
      <c r="G348" s="31">
        <v>12</v>
      </c>
      <c r="H348" s="24">
        <v>0.25</v>
      </c>
      <c r="I348" s="24">
        <v>0.25</v>
      </c>
      <c r="J348" s="24">
        <v>0.25</v>
      </c>
      <c r="K348" s="24">
        <v>0.25</v>
      </c>
      <c r="L348" s="30" t="s">
        <v>771</v>
      </c>
      <c r="M348" s="30" t="s">
        <v>579</v>
      </c>
      <c r="N348" s="18">
        <v>0</v>
      </c>
      <c r="O348" s="19">
        <f>+(N348*100%)/$G$348</f>
        <v>0</v>
      </c>
      <c r="P348" s="26">
        <f t="shared" si="160"/>
        <v>0</v>
      </c>
      <c r="Q348" s="30"/>
      <c r="R348" s="30"/>
      <c r="S348" s="18">
        <v>0</v>
      </c>
      <c r="T348" s="19">
        <f>+(S348*100%)/$G$348</f>
        <v>0</v>
      </c>
      <c r="U348" s="26">
        <f t="shared" si="157"/>
        <v>0</v>
      </c>
      <c r="V348" s="30"/>
      <c r="W348" s="30"/>
      <c r="X348" s="18">
        <v>0</v>
      </c>
      <c r="Y348" s="19">
        <f>+(X348*100%)/$G$348</f>
        <v>0</v>
      </c>
      <c r="Z348" s="26">
        <f t="shared" si="158"/>
        <v>0</v>
      </c>
      <c r="AA348" s="30"/>
      <c r="AB348" s="30"/>
      <c r="AC348" s="18">
        <v>0</v>
      </c>
      <c r="AD348" s="19">
        <f>+(AC348*100%)/$G$348</f>
        <v>0</v>
      </c>
      <c r="AE348" s="26">
        <f t="shared" si="159"/>
        <v>0</v>
      </c>
      <c r="AF348" s="30"/>
      <c r="AG348" s="30"/>
      <c r="AH348" s="26">
        <f t="shared" si="154"/>
        <v>0</v>
      </c>
      <c r="AI348" s="21"/>
    </row>
    <row r="349" spans="1:35" x14ac:dyDescent="0.35">
      <c r="A349" s="60"/>
      <c r="B349" s="60"/>
      <c r="C349" s="30"/>
      <c r="D349" s="65" t="s">
        <v>772</v>
      </c>
      <c r="E349" s="30" t="s">
        <v>773</v>
      </c>
      <c r="F349" s="31">
        <v>0</v>
      </c>
      <c r="G349" s="31">
        <v>1</v>
      </c>
      <c r="H349" s="23"/>
      <c r="I349" s="23"/>
      <c r="J349" s="23"/>
      <c r="K349" s="23">
        <v>1</v>
      </c>
      <c r="L349" s="30" t="s">
        <v>774</v>
      </c>
      <c r="M349" s="30" t="s">
        <v>647</v>
      </c>
      <c r="N349" s="18">
        <v>0</v>
      </c>
      <c r="O349" s="19">
        <f>+(N349*100%)/$G$349</f>
        <v>0</v>
      </c>
      <c r="P349" s="26">
        <f t="shared" si="160"/>
        <v>0</v>
      </c>
      <c r="Q349" s="30"/>
      <c r="R349" s="30"/>
      <c r="S349" s="18">
        <v>0</v>
      </c>
      <c r="T349" s="19">
        <f>+(S349*100%)/$G$349</f>
        <v>0</v>
      </c>
      <c r="U349" s="26">
        <f t="shared" si="157"/>
        <v>0</v>
      </c>
      <c r="V349" s="30"/>
      <c r="W349" s="30"/>
      <c r="X349" s="18">
        <v>0</v>
      </c>
      <c r="Y349" s="19">
        <f>+(X349*100%)/$G$349</f>
        <v>0</v>
      </c>
      <c r="Z349" s="26">
        <f t="shared" si="158"/>
        <v>0</v>
      </c>
      <c r="AA349" s="30"/>
      <c r="AB349" s="30"/>
      <c r="AC349" s="18">
        <v>0</v>
      </c>
      <c r="AD349" s="19">
        <f>+(AC349*100%)/$G$349</f>
        <v>0</v>
      </c>
      <c r="AE349" s="26">
        <f t="shared" si="159"/>
        <v>0</v>
      </c>
      <c r="AF349" s="30"/>
      <c r="AG349" s="30"/>
      <c r="AH349" s="26">
        <f t="shared" si="154"/>
        <v>0</v>
      </c>
      <c r="AI349" s="21"/>
    </row>
    <row r="350" spans="1:35" ht="39" x14ac:dyDescent="0.35">
      <c r="A350" s="60"/>
      <c r="B350" s="60"/>
      <c r="C350" s="30"/>
      <c r="D350" s="65" t="s">
        <v>763</v>
      </c>
      <c r="E350" s="30" t="s">
        <v>764</v>
      </c>
      <c r="F350" s="31">
        <v>1</v>
      </c>
      <c r="G350" s="31">
        <v>2</v>
      </c>
      <c r="H350" s="23"/>
      <c r="I350" s="23">
        <v>0.5</v>
      </c>
      <c r="J350" s="23"/>
      <c r="K350" s="23">
        <v>0.5</v>
      </c>
      <c r="L350" s="30" t="s">
        <v>775</v>
      </c>
      <c r="M350" s="30" t="s">
        <v>766</v>
      </c>
      <c r="N350" s="18">
        <v>0</v>
      </c>
      <c r="O350" s="19">
        <f>+(N350*100%)/$G$350</f>
        <v>0</v>
      </c>
      <c r="P350" s="26">
        <f t="shared" si="160"/>
        <v>0</v>
      </c>
      <c r="Q350" s="30"/>
      <c r="R350" s="30"/>
      <c r="S350" s="18">
        <v>0</v>
      </c>
      <c r="T350" s="19">
        <f>+(S350*100%)/$G$350</f>
        <v>0</v>
      </c>
      <c r="U350" s="26">
        <f t="shared" si="157"/>
        <v>0</v>
      </c>
      <c r="V350" s="30"/>
      <c r="W350" s="30"/>
      <c r="X350" s="18">
        <v>0</v>
      </c>
      <c r="Y350" s="19">
        <f>+(X350*100%)/$G$350</f>
        <v>0</v>
      </c>
      <c r="Z350" s="26">
        <f t="shared" si="158"/>
        <v>0</v>
      </c>
      <c r="AA350" s="30"/>
      <c r="AB350" s="30"/>
      <c r="AC350" s="18">
        <v>0</v>
      </c>
      <c r="AD350" s="19">
        <f>+(AC350*100%)/$G$350</f>
        <v>0</v>
      </c>
      <c r="AE350" s="26">
        <f t="shared" si="159"/>
        <v>0</v>
      </c>
      <c r="AF350" s="30"/>
      <c r="AG350" s="30"/>
      <c r="AH350" s="26">
        <f t="shared" si="154"/>
        <v>0</v>
      </c>
      <c r="AI350" s="21"/>
    </row>
    <row r="351" spans="1:35" ht="26" x14ac:dyDescent="0.35">
      <c r="A351" s="60"/>
      <c r="B351" s="60"/>
      <c r="C351" s="30"/>
      <c r="D351" s="29" t="s">
        <v>767</v>
      </c>
      <c r="E351" s="30" t="s">
        <v>768</v>
      </c>
      <c r="F351" s="30">
        <v>0</v>
      </c>
      <c r="G351" s="31">
        <v>500</v>
      </c>
      <c r="H351" s="31">
        <v>0.25</v>
      </c>
      <c r="I351" s="23">
        <v>0.25</v>
      </c>
      <c r="J351" s="23">
        <v>0.25</v>
      </c>
      <c r="K351" s="23">
        <v>0.25</v>
      </c>
      <c r="L351" s="24" t="s">
        <v>769</v>
      </c>
      <c r="M351" s="30" t="s">
        <v>766</v>
      </c>
      <c r="N351" s="18">
        <v>0</v>
      </c>
      <c r="O351" s="19">
        <f>+(N351*100%)/$G$351</f>
        <v>0</v>
      </c>
      <c r="P351" s="26">
        <f t="shared" si="160"/>
        <v>0</v>
      </c>
      <c r="Q351" s="24"/>
      <c r="R351" s="30"/>
      <c r="S351" s="18">
        <v>0</v>
      </c>
      <c r="T351" s="19">
        <f>+(S351*100%)/$G$351</f>
        <v>0</v>
      </c>
      <c r="U351" s="26">
        <f t="shared" si="157"/>
        <v>0</v>
      </c>
      <c r="V351" s="24"/>
      <c r="W351" s="30"/>
      <c r="X351" s="18">
        <v>0</v>
      </c>
      <c r="Y351" s="19">
        <f>+(X351*100%)/$G$351</f>
        <v>0</v>
      </c>
      <c r="Z351" s="26">
        <f t="shared" si="158"/>
        <v>0</v>
      </c>
      <c r="AA351" s="24"/>
      <c r="AB351" s="30"/>
      <c r="AC351" s="18">
        <v>0</v>
      </c>
      <c r="AD351" s="19">
        <f>+(AC351*100%)/$G$351</f>
        <v>0</v>
      </c>
      <c r="AE351" s="26">
        <f t="shared" si="159"/>
        <v>0</v>
      </c>
      <c r="AF351" s="24"/>
      <c r="AG351" s="30"/>
      <c r="AH351" s="26">
        <f t="shared" si="154"/>
        <v>0</v>
      </c>
      <c r="AI351" s="21"/>
    </row>
    <row r="352" spans="1:35" ht="52" x14ac:dyDescent="0.35">
      <c r="A352" s="7" t="s">
        <v>310</v>
      </c>
      <c r="B352" s="7" t="s">
        <v>776</v>
      </c>
      <c r="C352" s="8"/>
      <c r="D352" s="8"/>
      <c r="E352" s="8" t="s">
        <v>777</v>
      </c>
      <c r="F352" s="9">
        <f>SUM(F353)</f>
        <v>2200</v>
      </c>
      <c r="G352" s="9">
        <f>SUM(G353)</f>
        <v>3006</v>
      </c>
      <c r="H352" s="10">
        <v>0.25</v>
      </c>
      <c r="I352" s="10">
        <v>0.25</v>
      </c>
      <c r="J352" s="10">
        <v>0.25</v>
      </c>
      <c r="K352" s="10">
        <v>0.25</v>
      </c>
      <c r="L352" s="8" t="s">
        <v>778</v>
      </c>
      <c r="M352" s="8" t="s">
        <v>579</v>
      </c>
      <c r="N352" s="87">
        <f>(N353+N358+N362+N366+N372+N374+N381+N386+N393+N398+N402+N407+N416+N420+N425+N429+N434+N450+N456+N471+N479+N483+N491+N497+N503+N554+N567+N601+N625+N635+N645+N670+N684)</f>
        <v>0</v>
      </c>
      <c r="O352" s="88">
        <f>(O353)/1</f>
        <v>0</v>
      </c>
      <c r="P352" s="88">
        <f>(P353)/1</f>
        <v>0</v>
      </c>
      <c r="Q352" s="8"/>
      <c r="R352" s="8"/>
      <c r="S352" s="87">
        <f>(S353+S358+S362+S366+S372+S374+S381+S386+S393+S398+S402+S407+S416+S420+S425+S429+S434+S450+S456+S471+S479+S483+S491+S497+S503+S554+S567+S601+S625+S635+S645+S670+S684)</f>
        <v>0</v>
      </c>
      <c r="T352" s="88">
        <f>(T353)/1</f>
        <v>0</v>
      </c>
      <c r="U352" s="88">
        <f>(U353)/1</f>
        <v>0</v>
      </c>
      <c r="V352" s="8"/>
      <c r="W352" s="8"/>
      <c r="X352" s="87">
        <f>(X353+X358+X362+X366+X372+X374+X381+X386+X393+X398+X402+X407+X416+X420+X425+X429+X434+X450+X456+X471+X479+X483+X491+X497+X503+X554+X567+X601+X625+X635+X645+X670+X684)</f>
        <v>0</v>
      </c>
      <c r="Y352" s="88">
        <f>(Y353)/1</f>
        <v>0</v>
      </c>
      <c r="Z352" s="88">
        <f>(Z353)/1</f>
        <v>0</v>
      </c>
      <c r="AA352" s="8"/>
      <c r="AB352" s="8"/>
      <c r="AC352" s="87">
        <f>(AC353+AC358+AC362+AC366+AC372+AC374+AC381+AC386+AC393+AC398+AC402+AC407+AC416+AC420+AC425+AC429+AC434+AC450+AC456+AC471+AC479+AC483+AC491+AC497+AC503+AC554+AC567+AC601+AC625+AC635+AC645+AC670+AC684)</f>
        <v>0</v>
      </c>
      <c r="AD352" s="88">
        <f>(AD353)/1</f>
        <v>0</v>
      </c>
      <c r="AE352" s="88">
        <f>(AE353)/1</f>
        <v>0</v>
      </c>
      <c r="AF352" s="8"/>
      <c r="AG352" s="8"/>
      <c r="AH352" s="88">
        <f t="shared" si="154"/>
        <v>0</v>
      </c>
      <c r="AI352" s="21"/>
    </row>
    <row r="353" spans="1:35" ht="52" x14ac:dyDescent="0.35">
      <c r="A353" s="12"/>
      <c r="B353" s="12"/>
      <c r="C353" s="13" t="s">
        <v>779</v>
      </c>
      <c r="D353" s="13"/>
      <c r="E353" s="14" t="s">
        <v>21</v>
      </c>
      <c r="F353" s="15">
        <f>SUM(F354:F355)</f>
        <v>2200</v>
      </c>
      <c r="G353" s="15">
        <f>SUM(G354:G355)</f>
        <v>3006</v>
      </c>
      <c r="H353" s="17">
        <v>0.25</v>
      </c>
      <c r="I353" s="17">
        <v>0.25</v>
      </c>
      <c r="J353" s="17">
        <v>0.25</v>
      </c>
      <c r="K353" s="17">
        <v>0.25</v>
      </c>
      <c r="L353" s="14"/>
      <c r="M353" s="14" t="s">
        <v>20</v>
      </c>
      <c r="N353" s="85">
        <f>SUM(N354:N358)</f>
        <v>0</v>
      </c>
      <c r="O353" s="86">
        <f>SUM(O354:O358)/2</f>
        <v>0</v>
      </c>
      <c r="P353" s="86">
        <f>SUM(P354:P358)/2</f>
        <v>0</v>
      </c>
      <c r="Q353" s="14"/>
      <c r="R353" s="14"/>
      <c r="S353" s="85">
        <f>SUM(S354:S358)</f>
        <v>0</v>
      </c>
      <c r="T353" s="86">
        <f>SUM(T354:T358)/2</f>
        <v>0</v>
      </c>
      <c r="U353" s="86">
        <f>SUM(U354:U358)/2</f>
        <v>0</v>
      </c>
      <c r="V353" s="14"/>
      <c r="W353" s="14"/>
      <c r="X353" s="85">
        <f>SUM(X354:X358)</f>
        <v>0</v>
      </c>
      <c r="Y353" s="86">
        <f>SUM(Y354:Y358)/2</f>
        <v>0</v>
      </c>
      <c r="Z353" s="86">
        <f>SUM(Z354:Z358)/2</f>
        <v>0</v>
      </c>
      <c r="AA353" s="14"/>
      <c r="AB353" s="14"/>
      <c r="AC353" s="85">
        <f>SUM(AC354:AC358)</f>
        <v>0</v>
      </c>
      <c r="AD353" s="86">
        <f>SUM(AD354:AD358)/2</f>
        <v>0</v>
      </c>
      <c r="AE353" s="86">
        <f>SUM(AE354:AE358)/2</f>
        <v>0</v>
      </c>
      <c r="AF353" s="14"/>
      <c r="AG353" s="14"/>
      <c r="AH353" s="86">
        <f t="shared" si="154"/>
        <v>0</v>
      </c>
      <c r="AI353" s="21"/>
    </row>
    <row r="354" spans="1:35" ht="52" x14ac:dyDescent="0.35">
      <c r="A354" s="30"/>
      <c r="B354" s="30"/>
      <c r="C354" s="29"/>
      <c r="D354" s="29" t="s">
        <v>780</v>
      </c>
      <c r="E354" s="30" t="s">
        <v>781</v>
      </c>
      <c r="F354" s="31">
        <v>2200</v>
      </c>
      <c r="G354" s="31">
        <v>3000</v>
      </c>
      <c r="H354" s="24">
        <v>0.25</v>
      </c>
      <c r="I354" s="24">
        <v>0.25</v>
      </c>
      <c r="J354" s="24">
        <v>0.25</v>
      </c>
      <c r="K354" s="24">
        <v>0.25</v>
      </c>
      <c r="L354" s="30" t="s">
        <v>782</v>
      </c>
      <c r="M354" s="31" t="s">
        <v>579</v>
      </c>
      <c r="N354" s="18">
        <v>0</v>
      </c>
      <c r="O354" s="19">
        <f>+(N354*100%)/$G$354</f>
        <v>0</v>
      </c>
      <c r="P354" s="26">
        <f t="shared" ref="P354:P355" si="161">+O354</f>
        <v>0</v>
      </c>
      <c r="Q354" s="30"/>
      <c r="R354" s="31"/>
      <c r="S354" s="18">
        <v>0</v>
      </c>
      <c r="T354" s="19">
        <f>+(S354*100%)/$G$354</f>
        <v>0</v>
      </c>
      <c r="U354" s="26">
        <f t="shared" ref="U354:U355" si="162">+T354</f>
        <v>0</v>
      </c>
      <c r="V354" s="30"/>
      <c r="W354" s="31"/>
      <c r="X354" s="18">
        <v>0</v>
      </c>
      <c r="Y354" s="19">
        <f>+(X354*100%)/$G$354</f>
        <v>0</v>
      </c>
      <c r="Z354" s="26">
        <f t="shared" ref="Z354:Z355" si="163">+Y354</f>
        <v>0</v>
      </c>
      <c r="AA354" s="30"/>
      <c r="AB354" s="31"/>
      <c r="AC354" s="18">
        <v>0</v>
      </c>
      <c r="AD354" s="19">
        <f>+(AC354*100%)/$G$354</f>
        <v>0</v>
      </c>
      <c r="AE354" s="26">
        <f t="shared" ref="AE354:AE355" si="164">+AD354</f>
        <v>0</v>
      </c>
      <c r="AF354" s="30"/>
      <c r="AG354" s="31"/>
      <c r="AH354" s="26">
        <f t="shared" si="154"/>
        <v>0</v>
      </c>
      <c r="AI354" s="21"/>
    </row>
    <row r="355" spans="1:35" ht="26" x14ac:dyDescent="0.35">
      <c r="A355" s="60"/>
      <c r="B355" s="60"/>
      <c r="C355" s="29"/>
      <c r="D355" s="29" t="s">
        <v>783</v>
      </c>
      <c r="E355" s="30" t="s">
        <v>784</v>
      </c>
      <c r="F355" s="31">
        <v>0</v>
      </c>
      <c r="G355" s="31">
        <v>6</v>
      </c>
      <c r="H355" s="24">
        <v>0.25</v>
      </c>
      <c r="I355" s="24">
        <v>0.25</v>
      </c>
      <c r="J355" s="24">
        <v>0.25</v>
      </c>
      <c r="K355" s="24">
        <v>0.25</v>
      </c>
      <c r="L355" s="30" t="s">
        <v>785</v>
      </c>
      <c r="M355" s="31" t="s">
        <v>579</v>
      </c>
      <c r="N355" s="18">
        <v>0</v>
      </c>
      <c r="O355" s="19">
        <f>+(N355*100%)/$G$355</f>
        <v>0</v>
      </c>
      <c r="P355" s="26">
        <f t="shared" si="161"/>
        <v>0</v>
      </c>
      <c r="Q355" s="30"/>
      <c r="R355" s="31"/>
      <c r="S355" s="18">
        <v>0</v>
      </c>
      <c r="T355" s="19">
        <f>+(S355*100%)/$G$355</f>
        <v>0</v>
      </c>
      <c r="U355" s="26">
        <f t="shared" si="162"/>
        <v>0</v>
      </c>
      <c r="V355" s="30"/>
      <c r="W355" s="31"/>
      <c r="X355" s="18">
        <v>0</v>
      </c>
      <c r="Y355" s="19">
        <f>+(X355*100%)/$G$355</f>
        <v>0</v>
      </c>
      <c r="Z355" s="26">
        <f t="shared" si="163"/>
        <v>0</v>
      </c>
      <c r="AA355" s="30"/>
      <c r="AB355" s="31"/>
      <c r="AC355" s="18">
        <v>0</v>
      </c>
      <c r="AD355" s="19">
        <f>+(AC355*100%)/$G$355</f>
        <v>0</v>
      </c>
      <c r="AE355" s="26">
        <f t="shared" si="164"/>
        <v>0</v>
      </c>
      <c r="AF355" s="30"/>
      <c r="AG355" s="31"/>
      <c r="AH355" s="26">
        <f t="shared" si="154"/>
        <v>0</v>
      </c>
      <c r="AI355" s="21"/>
    </row>
    <row r="356" spans="1:35" ht="78" x14ac:dyDescent="0.35">
      <c r="A356" s="7" t="s">
        <v>786</v>
      </c>
      <c r="B356" s="7" t="s">
        <v>787</v>
      </c>
      <c r="C356" s="8"/>
      <c r="D356" s="8"/>
      <c r="E356" s="8" t="s">
        <v>788</v>
      </c>
      <c r="F356" s="58">
        <f>SUM(F357)</f>
        <v>0.04</v>
      </c>
      <c r="G356" s="58">
        <f>SUM(G357)</f>
        <v>0.06</v>
      </c>
      <c r="H356" s="10"/>
      <c r="I356" s="10"/>
      <c r="J356" s="10"/>
      <c r="K356" s="10">
        <v>1</v>
      </c>
      <c r="L356" s="8" t="s">
        <v>789</v>
      </c>
      <c r="M356" s="8" t="s">
        <v>790</v>
      </c>
      <c r="N356" s="87">
        <f>(N357+N362+N366+N370+N376+N378+N385+N390+N397+N402+N406+N411+N420+N424+N429+N433+N438+N454+N460+N475+N483+N487+N495+N501+N507+N558+N571+N605+N629+N639+N649+N674+N688)</f>
        <v>0</v>
      </c>
      <c r="O356" s="88">
        <f>(O357)/1</f>
        <v>0</v>
      </c>
      <c r="P356" s="88">
        <f>(P357)/1</f>
        <v>0</v>
      </c>
      <c r="Q356" s="8"/>
      <c r="R356" s="8"/>
      <c r="S356" s="87">
        <f>(S357+S362+S366+S370+S376+S378+S385+S390+S397+S402+S406+S411+S420+S424+S429+S433+S438+S454+S460+S475+S483+S487+S495+S501+S507+S558+S571+S605+S629+S639+S649+S674+S688)</f>
        <v>0</v>
      </c>
      <c r="T356" s="88">
        <f>(T357)/1</f>
        <v>0</v>
      </c>
      <c r="U356" s="88">
        <f>(U357)/1</f>
        <v>0</v>
      </c>
      <c r="V356" s="8"/>
      <c r="W356" s="8"/>
      <c r="X356" s="87">
        <f>(X357+X362+X366+X370+X376+X378+X385+X390+X397+X402+X406+X411+X420+X424+X429+X433+X438+X454+X460+X475+X483+X487+X495+X501+X507+X558+X571+X605+X629+X639+X649+X674+X688)</f>
        <v>0</v>
      </c>
      <c r="Y356" s="88">
        <f>(Y357)/1</f>
        <v>0</v>
      </c>
      <c r="Z356" s="88">
        <f>(Z357)/1</f>
        <v>0</v>
      </c>
      <c r="AA356" s="8"/>
      <c r="AB356" s="8"/>
      <c r="AC356" s="87">
        <f>(AC357+AC362+AC366+AC370+AC376+AC378+AC385+AC390+AC397+AC402+AC406+AC411+AC420+AC424+AC429+AC433+AC438+AC454+AC460+AC475+AC483+AC487+AC495+AC501+AC507+AC558+AC571+AC605+AC629+AC639+AC649+AC674+AC688)</f>
        <v>0</v>
      </c>
      <c r="AD356" s="88">
        <f>(AD357)/1</f>
        <v>0</v>
      </c>
      <c r="AE356" s="88">
        <f>(AE357)/1</f>
        <v>0</v>
      </c>
      <c r="AF356" s="8"/>
      <c r="AG356" s="8"/>
      <c r="AH356" s="88">
        <f t="shared" si="154"/>
        <v>0</v>
      </c>
      <c r="AI356" s="21"/>
    </row>
    <row r="357" spans="1:35" ht="52" x14ac:dyDescent="0.35">
      <c r="A357" s="12"/>
      <c r="B357" s="12"/>
      <c r="C357" s="13" t="s">
        <v>791</v>
      </c>
      <c r="D357" s="13"/>
      <c r="E357" s="13" t="s">
        <v>792</v>
      </c>
      <c r="F357" s="84">
        <f>SUM(F358)</f>
        <v>0.04</v>
      </c>
      <c r="G357" s="84">
        <f>SUM(G358)</f>
        <v>0.06</v>
      </c>
      <c r="H357" s="17"/>
      <c r="I357" s="17"/>
      <c r="J357" s="17"/>
      <c r="K357" s="17">
        <v>1</v>
      </c>
      <c r="L357" s="14" t="s">
        <v>789</v>
      </c>
      <c r="M357" s="14" t="s">
        <v>790</v>
      </c>
      <c r="N357" s="85">
        <f>SUM(N358:N362)</f>
        <v>0</v>
      </c>
      <c r="O357" s="86">
        <f>SUM(O358:O362)/1</f>
        <v>0</v>
      </c>
      <c r="P357" s="86">
        <f>SUM(P358:P362)/1</f>
        <v>0</v>
      </c>
      <c r="Q357" s="14"/>
      <c r="R357" s="14"/>
      <c r="S357" s="85">
        <f>SUM(S358:S362)</f>
        <v>0</v>
      </c>
      <c r="T357" s="86">
        <f>SUM(T358:T362)/1</f>
        <v>0</v>
      </c>
      <c r="U357" s="86">
        <f>SUM(U358:U362)/1</f>
        <v>0</v>
      </c>
      <c r="V357" s="14"/>
      <c r="W357" s="14"/>
      <c r="X357" s="85">
        <f>SUM(X358:X362)</f>
        <v>0</v>
      </c>
      <c r="Y357" s="86">
        <f>SUM(Y358:Y362)/1</f>
        <v>0</v>
      </c>
      <c r="Z357" s="86">
        <f>SUM(Z358:Z362)/1</f>
        <v>0</v>
      </c>
      <c r="AA357" s="14"/>
      <c r="AB357" s="14"/>
      <c r="AC357" s="85">
        <f>SUM(AC358:AC362)</f>
        <v>0</v>
      </c>
      <c r="AD357" s="86">
        <f>SUM(AD358:AD362)/1</f>
        <v>0</v>
      </c>
      <c r="AE357" s="86">
        <f>SUM(AE358:AE362)/1</f>
        <v>0</v>
      </c>
      <c r="AF357" s="14"/>
      <c r="AG357" s="14"/>
      <c r="AH357" s="86">
        <f t="shared" si="154"/>
        <v>0</v>
      </c>
      <c r="AI357" s="21"/>
    </row>
    <row r="358" spans="1:35" ht="65" x14ac:dyDescent="0.35">
      <c r="A358" s="30"/>
      <c r="B358" s="30"/>
      <c r="C358" s="29"/>
      <c r="D358" s="29" t="s">
        <v>791</v>
      </c>
      <c r="E358" s="30" t="s">
        <v>792</v>
      </c>
      <c r="F358" s="24">
        <v>0.04</v>
      </c>
      <c r="G358" s="24">
        <v>0.06</v>
      </c>
      <c r="H358" s="24"/>
      <c r="I358" s="24"/>
      <c r="J358" s="24"/>
      <c r="K358" s="24">
        <v>1</v>
      </c>
      <c r="L358" s="30" t="s">
        <v>789</v>
      </c>
      <c r="M358" s="31" t="s">
        <v>790</v>
      </c>
      <c r="N358" s="18">
        <v>0</v>
      </c>
      <c r="O358" s="19">
        <f>+(N358*100%)/$G$358</f>
        <v>0</v>
      </c>
      <c r="P358" s="26">
        <f t="shared" ref="P358" si="165">+O358</f>
        <v>0</v>
      </c>
      <c r="Q358" s="30"/>
      <c r="R358" s="31"/>
      <c r="S358" s="18">
        <v>0</v>
      </c>
      <c r="T358" s="19">
        <f>+(S358*100%)/$G$358</f>
        <v>0</v>
      </c>
      <c r="U358" s="26">
        <f t="shared" ref="U358" si="166">+T358</f>
        <v>0</v>
      </c>
      <c r="V358" s="30"/>
      <c r="W358" s="31"/>
      <c r="X358" s="18">
        <v>0</v>
      </c>
      <c r="Y358" s="19">
        <f>+(X358*100%)/$G$358</f>
        <v>0</v>
      </c>
      <c r="Z358" s="26">
        <f t="shared" ref="Z358" si="167">+Y358</f>
        <v>0</v>
      </c>
      <c r="AA358" s="30"/>
      <c r="AB358" s="31"/>
      <c r="AC358" s="18">
        <v>0</v>
      </c>
      <c r="AD358" s="19">
        <f>+(AC358*100%)/$G$358</f>
        <v>0</v>
      </c>
      <c r="AE358" s="26">
        <f t="shared" ref="AE358" si="168">+AD358</f>
        <v>0</v>
      </c>
      <c r="AF358" s="30"/>
      <c r="AG358" s="31"/>
      <c r="AH358" s="26">
        <f t="shared" si="154"/>
        <v>0</v>
      </c>
      <c r="AI358" s="21"/>
    </row>
    <row r="359" spans="1:35" ht="26" x14ac:dyDescent="0.35">
      <c r="A359" s="7" t="s">
        <v>793</v>
      </c>
      <c r="B359" s="7" t="s">
        <v>794</v>
      </c>
      <c r="C359" s="8"/>
      <c r="D359" s="8"/>
      <c r="E359" s="8" t="s">
        <v>795</v>
      </c>
      <c r="F359" s="9">
        <f>SUM(F360)</f>
        <v>0</v>
      </c>
      <c r="G359" s="9">
        <f>SUM(G360)</f>
        <v>500</v>
      </c>
      <c r="H359" s="10">
        <v>0.25</v>
      </c>
      <c r="I359" s="10">
        <v>0.25</v>
      </c>
      <c r="J359" s="10">
        <v>0.25</v>
      </c>
      <c r="K359" s="10">
        <v>0.25</v>
      </c>
      <c r="L359" s="8" t="s">
        <v>730</v>
      </c>
      <c r="M359" s="8" t="s">
        <v>579</v>
      </c>
      <c r="N359" s="87">
        <f>(N360+N365+N369+N373+N379+N381+N388+N393+N400+N405+N409+N414+N423+N427+N432+N436+N441+N457+N463+N478+N486+N490+N498+N504+N510+N561+N574+N608+N632+N642+N652+N677+N691)</f>
        <v>0</v>
      </c>
      <c r="O359" s="88">
        <f>(O360)/1</f>
        <v>0</v>
      </c>
      <c r="P359" s="88">
        <f>(P360)/1</f>
        <v>0</v>
      </c>
      <c r="Q359" s="8"/>
      <c r="R359" s="8"/>
      <c r="S359" s="87">
        <f>(S360+S365+S369+S373+S379+S381+S388+S393+S400+S405+S409+S414+S423+S427+S432+S436+S441+S457+S463+S478+S486+S490+S498+S504+S510+S561+S574+S608+S632+S642+S652+S677+S691)</f>
        <v>0</v>
      </c>
      <c r="T359" s="88">
        <f>(T360)/1</f>
        <v>0</v>
      </c>
      <c r="U359" s="88">
        <f>(U360)/1</f>
        <v>0</v>
      </c>
      <c r="V359" s="8"/>
      <c r="W359" s="8"/>
      <c r="X359" s="87">
        <f>(X360+X365+X369+X373+X379+X381+X388+X393+X400+X405+X409+X414+X423+X427+X432+X436+X441+X457+X463+X478+X486+X490+X498+X504+X510+X561+X574+X608+X632+X642+X652+X677+X691)</f>
        <v>0</v>
      </c>
      <c r="Y359" s="88">
        <f>(Y360)/1</f>
        <v>0</v>
      </c>
      <c r="Z359" s="88">
        <f>(Z360)/1</f>
        <v>0</v>
      </c>
      <c r="AA359" s="8"/>
      <c r="AB359" s="8"/>
      <c r="AC359" s="87">
        <f>(AC360+AC365+AC369+AC373+AC379+AC381+AC388+AC393+AC400+AC405+AC409+AC414+AC423+AC427+AC432+AC436+AC441+AC457+AC463+AC478+AC486+AC490+AC498+AC504+AC510+AC561+AC574+AC608+AC632+AC642+AC652+AC677+AC691)</f>
        <v>0</v>
      </c>
      <c r="AD359" s="88">
        <f>(AD360)/1</f>
        <v>0</v>
      </c>
      <c r="AE359" s="88">
        <f>(AE360)/1</f>
        <v>0</v>
      </c>
      <c r="AF359" s="8"/>
      <c r="AG359" s="8"/>
      <c r="AH359" s="88">
        <f t="shared" si="154"/>
        <v>0</v>
      </c>
      <c r="AI359" s="21"/>
    </row>
    <row r="360" spans="1:35" ht="26" x14ac:dyDescent="0.35">
      <c r="A360" s="12"/>
      <c r="B360" s="12"/>
      <c r="C360" s="13" t="s">
        <v>794</v>
      </c>
      <c r="D360" s="13"/>
      <c r="E360" s="14" t="s">
        <v>795</v>
      </c>
      <c r="F360" s="15">
        <f>SUM(F361)</f>
        <v>0</v>
      </c>
      <c r="G360" s="15">
        <f>SUM(G361)</f>
        <v>500</v>
      </c>
      <c r="H360" s="17">
        <v>0.25</v>
      </c>
      <c r="I360" s="17">
        <v>0.25</v>
      </c>
      <c r="J360" s="17">
        <v>0.25</v>
      </c>
      <c r="K360" s="17">
        <v>0.25</v>
      </c>
      <c r="L360" s="14" t="s">
        <v>730</v>
      </c>
      <c r="M360" s="14" t="s">
        <v>579</v>
      </c>
      <c r="N360" s="85">
        <f>SUM(N361:N365)</f>
        <v>0</v>
      </c>
      <c r="O360" s="86">
        <f>SUM(O361:O365)/1</f>
        <v>0</v>
      </c>
      <c r="P360" s="86">
        <f>SUM(P361:P365)/1</f>
        <v>0</v>
      </c>
      <c r="Q360" s="14"/>
      <c r="R360" s="14"/>
      <c r="S360" s="85">
        <f>SUM(S361:S365)</f>
        <v>0</v>
      </c>
      <c r="T360" s="86">
        <f>SUM(T361:T365)/1</f>
        <v>0</v>
      </c>
      <c r="U360" s="86">
        <f>SUM(U361:U365)/1</f>
        <v>0</v>
      </c>
      <c r="V360" s="14"/>
      <c r="W360" s="14"/>
      <c r="X360" s="85">
        <f>SUM(X361:X365)</f>
        <v>0</v>
      </c>
      <c r="Y360" s="86">
        <f>SUM(Y361:Y365)/1</f>
        <v>0</v>
      </c>
      <c r="Z360" s="86">
        <f>SUM(Z361:Z365)/1</f>
        <v>0</v>
      </c>
      <c r="AA360" s="14"/>
      <c r="AB360" s="14"/>
      <c r="AC360" s="85">
        <f>SUM(AC361:AC365)</f>
        <v>0</v>
      </c>
      <c r="AD360" s="86">
        <f>SUM(AD361:AD365)/1</f>
        <v>0</v>
      </c>
      <c r="AE360" s="86">
        <f>SUM(AE361:AE365)/1</f>
        <v>0</v>
      </c>
      <c r="AF360" s="14"/>
      <c r="AG360" s="14"/>
      <c r="AH360" s="86">
        <f t="shared" si="154"/>
        <v>0</v>
      </c>
      <c r="AI360" s="21"/>
    </row>
    <row r="361" spans="1:35" ht="26" x14ac:dyDescent="0.35">
      <c r="A361" s="30"/>
      <c r="B361" s="30"/>
      <c r="C361" s="29"/>
      <c r="D361" s="29" t="s">
        <v>794</v>
      </c>
      <c r="E361" s="30" t="s">
        <v>795</v>
      </c>
      <c r="F361" s="31">
        <v>0</v>
      </c>
      <c r="G361" s="31">
        <v>500</v>
      </c>
      <c r="H361" s="24">
        <v>0.25</v>
      </c>
      <c r="I361" s="24">
        <v>0.25</v>
      </c>
      <c r="J361" s="24">
        <v>0.25</v>
      </c>
      <c r="K361" s="24">
        <v>0.25</v>
      </c>
      <c r="L361" s="30" t="s">
        <v>730</v>
      </c>
      <c r="M361" s="31" t="s">
        <v>579</v>
      </c>
      <c r="N361" s="18">
        <v>0</v>
      </c>
      <c r="O361" s="19">
        <f>+(N361*100%)/$G$361</f>
        <v>0</v>
      </c>
      <c r="P361" s="26">
        <f t="shared" ref="P361" si="169">+O361</f>
        <v>0</v>
      </c>
      <c r="Q361" s="30"/>
      <c r="R361" s="31"/>
      <c r="S361" s="18">
        <v>0</v>
      </c>
      <c r="T361" s="19">
        <f>+(S361*100%)/$G$361</f>
        <v>0</v>
      </c>
      <c r="U361" s="26">
        <f t="shared" ref="U361" si="170">+T361</f>
        <v>0</v>
      </c>
      <c r="V361" s="30"/>
      <c r="W361" s="31"/>
      <c r="X361" s="18">
        <v>0</v>
      </c>
      <c r="Y361" s="19">
        <f>+(X361*100%)/$G$361</f>
        <v>0</v>
      </c>
      <c r="Z361" s="26">
        <f t="shared" ref="Z361" si="171">+Y361</f>
        <v>0</v>
      </c>
      <c r="AA361" s="30"/>
      <c r="AB361" s="31"/>
      <c r="AC361" s="18">
        <v>0</v>
      </c>
      <c r="AD361" s="19">
        <f>+(AC361*100%)/$G$361</f>
        <v>0</v>
      </c>
      <c r="AE361" s="26">
        <f t="shared" ref="AE361" si="172">+AD361</f>
        <v>0</v>
      </c>
      <c r="AF361" s="30"/>
      <c r="AG361" s="31"/>
      <c r="AH361" s="26">
        <f t="shared" si="154"/>
        <v>0</v>
      </c>
      <c r="AI361" s="21"/>
    </row>
  </sheetData>
  <sheetProtection algorithmName="SHA-512" hashValue="fUmd7NfoXGLZLK3FYtI/YE8Q5o5G4RUxicMOiohm3huxjm6sn6CdnnUrqDlWjW5s9Kaz/NdJH0RfZYKTBCg33g==" saltValue="dZ0ihnG2xYDusA37Y0DpU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Cj3rejX9uanrDy5cbdmOF3nUXftmsAIdviBrJxWsoqquHsEwCFcmHdZvpnSwP9SUfe8UupFRLUZXeJ2D2OxT7g==" saltValue="LcU8rEqMasmLGfW2C7U8tg==" spinCount="100000" sqref="AI7:AI361" name="Rango7"/>
    <protectedRange algorithmName="SHA-512" hashValue="idq49Bn0gCr7w7Eu9E2p6NQ51qicp8WZzIjVZtTdsiwAgG/ZcM1O8ZWTpWYABI8hLMDNrEN33DCbGa39oS+BQg==" saltValue="g9AJv8cvHSG+uZI7BfH3hw==" spinCount="100000" sqref="AF7:AG361" name="Rango6"/>
    <protectedRange algorithmName="SHA-512" hashValue="4Rp56ZCy7JBh8wmBekCGpgpfCTIpduK60zK2DKhsSrtzMwu7G/jn1xcXMEVFKf6O2pcR3K7IoB7OHdjSmo0IhA==" saltValue="98qa3PazznGYSScyE+Ym0w==" spinCount="100000" sqref="AA7:AC361" name="Rango5"/>
    <protectedRange algorithmName="SHA-512" hashValue="Q2uhKYf0kxT3i3vzthmt7vyRosiQXPIURUgBG2bIfePzSXNf33fMDO/2hUd6sZY+p8kePKgeH4nVKKD97IuXzw==" saltValue="GFoPs68fkbrz3yq0ROPaVw==" spinCount="100000" sqref="V7:X361" name="Rango4"/>
    <protectedRange algorithmName="SHA-512" hashValue="p+E9bO8FodNkEJKnbmFbI1l1U0v4q7RoKQmWNxUha/RaxHntgvg31r+BWGJXlXudQt9hX8AKvAWRJ4v+75K6jQ==" saltValue="m/7i90aXa5zpaZiRCJUr+g==" spinCount="100000" sqref="S7:S361" name="Rango3"/>
    <protectedRange algorithmName="SHA-512" hashValue="K5rRX0KzhkttGqmOVV6hyyJXS/OD4/9d4X+qLANNeS8t7wKuxwlBpO2gS6b+LOqo3QLp3N/GEiZ7cBoDtTd1Jw==" saltValue="1rvKXHZALRnsTwLk+gHWoQ==" spinCount="100000" sqref="Q7:R361" name="Rango2"/>
    <protectedRange algorithmName="SHA-512" hashValue="IrW5v98CQl6/CJ2suRH1WMvyguw3fw0TDoIFdAUA5CGSNNbpRMoLf/pOaOV0LfDDoaC9pQB8hRizRdcIVQQEjA==" saltValue="DSo9sU5v9674lMX6GrdO1g==" spinCount="100000" sqref="N6:N361" name="Rango1"/>
  </protectedRanges>
  <autoFilter ref="A5:AI361" xr:uid="{00000000-0001-0000-0000-000000000000}"/>
  <mergeCells count="30">
    <mergeCell ref="AI2:AI4"/>
    <mergeCell ref="A1:Q1"/>
    <mergeCell ref="R1:AI1"/>
    <mergeCell ref="A2:A4"/>
    <mergeCell ref="B2:B4"/>
    <mergeCell ref="C2:C4"/>
    <mergeCell ref="D2:D4"/>
    <mergeCell ref="E2:E4"/>
    <mergeCell ref="F2:F4"/>
    <mergeCell ref="G2:G4"/>
    <mergeCell ref="L2:L4"/>
    <mergeCell ref="M2:M4"/>
    <mergeCell ref="AH2:AH4"/>
    <mergeCell ref="H2:K3"/>
    <mergeCell ref="X2:AB2"/>
    <mergeCell ref="X3:Y3"/>
    <mergeCell ref="Z3:Z4"/>
    <mergeCell ref="AA3:AB3"/>
    <mergeCell ref="AC2:AG2"/>
    <mergeCell ref="AC3:AD3"/>
    <mergeCell ref="AE3:AE4"/>
    <mergeCell ref="AF3:AG3"/>
    <mergeCell ref="N3:O3"/>
    <mergeCell ref="Q3:R3"/>
    <mergeCell ref="N2:R2"/>
    <mergeCell ref="P3:P4"/>
    <mergeCell ref="S2:W2"/>
    <mergeCell ref="S3:T3"/>
    <mergeCell ref="U3:U4"/>
    <mergeCell ref="V3:W3"/>
  </mergeCells>
  <printOptions horizontalCentered="1"/>
  <pageMargins left="0.35433070866141736" right="0.23622047244094491" top="0.43307086614173229" bottom="0.86614173228346458" header="0" footer="0.62992125984251968"/>
  <pageSetup scale="35" fitToHeight="0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EF5A-3EC5-4C8F-B77E-8DA751D1E942}">
  <sheetPr>
    <pageSetUpPr fitToPage="1"/>
  </sheetPr>
  <dimension ref="A1:AI167"/>
  <sheetViews>
    <sheetView tabSelected="1" topLeftCell="N1" zoomScale="72" zoomScaleNormal="70" workbookViewId="0">
      <pane ySplit="4" topLeftCell="A6" activePane="bottomLeft" state="frozen"/>
      <selection pane="bottomLeft" activeCell="AK9" sqref="AK9"/>
    </sheetView>
  </sheetViews>
  <sheetFormatPr baseColWidth="10" defaultColWidth="14.453125" defaultRowHeight="13" x14ac:dyDescent="0.35"/>
  <cols>
    <col min="1" max="1" width="7.453125" style="11" customWidth="1"/>
    <col min="2" max="2" width="25.6328125" style="2" customWidth="1"/>
    <col min="3" max="3" width="30" style="50" customWidth="1"/>
    <col min="4" max="4" width="26.90625" style="50" customWidth="1"/>
    <col min="5" max="5" width="29.6328125" style="49" customWidth="1"/>
    <col min="6" max="6" width="8.08984375" style="47" customWidth="1"/>
    <col min="7" max="7" width="9.54296875" style="47" customWidth="1"/>
    <col min="8" max="10" width="7.90625" style="49" customWidth="1"/>
    <col min="11" max="11" width="7.90625" style="89" customWidth="1"/>
    <col min="12" max="12" width="20.6328125" style="49" customWidth="1"/>
    <col min="13" max="13" width="19.90625" style="49" customWidth="1"/>
    <col min="14" max="14" width="8.54296875" style="47" customWidth="1"/>
    <col min="15" max="15" width="8.54296875" style="48" customWidth="1"/>
    <col min="16" max="16" width="8.90625" style="48" customWidth="1"/>
    <col min="17" max="18" width="5.6328125" style="49" customWidth="1"/>
    <col min="19" max="19" width="8.36328125" style="49" customWidth="1"/>
    <col min="20" max="20" width="7.08984375" style="49" customWidth="1"/>
    <col min="21" max="21" width="7.36328125" style="49" customWidth="1"/>
    <col min="22" max="23" width="5.6328125" style="49" customWidth="1"/>
    <col min="24" max="24" width="8.36328125" style="49" customWidth="1"/>
    <col min="25" max="25" width="7.453125" style="49" customWidth="1"/>
    <col min="26" max="26" width="9.08984375" style="49" customWidth="1"/>
    <col min="27" max="28" width="5.6328125" style="49" customWidth="1"/>
    <col min="29" max="29" width="8.6328125" style="49" customWidth="1"/>
    <col min="30" max="30" width="7.08984375" style="49" customWidth="1"/>
    <col min="31" max="31" width="8.54296875" style="49" customWidth="1"/>
    <col min="32" max="33" width="5.6328125" style="49" customWidth="1"/>
    <col min="34" max="34" width="14.1796875" style="49" customWidth="1"/>
    <col min="35" max="35" width="30" style="2" customWidth="1"/>
    <col min="36" max="16384" width="14.453125" style="2"/>
  </cols>
  <sheetData>
    <row r="1" spans="1:35" s="1" customFormat="1" ht="67.5" customHeight="1" x14ac:dyDescent="0.35">
      <c r="A1" s="134" t="s">
        <v>796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5" t="s">
        <v>319</v>
      </c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51" customHeight="1" x14ac:dyDescent="0.35">
      <c r="A2" s="136" t="s">
        <v>0</v>
      </c>
      <c r="B2" s="136" t="s">
        <v>1</v>
      </c>
      <c r="C2" s="136" t="s">
        <v>2</v>
      </c>
      <c r="D2" s="136" t="s">
        <v>3</v>
      </c>
      <c r="E2" s="136" t="s">
        <v>4</v>
      </c>
      <c r="F2" s="137" t="s">
        <v>320</v>
      </c>
      <c r="G2" s="137" t="s">
        <v>321</v>
      </c>
      <c r="H2" s="139" t="s">
        <v>5</v>
      </c>
      <c r="I2" s="140"/>
      <c r="J2" s="140"/>
      <c r="K2" s="141"/>
      <c r="L2" s="136" t="s">
        <v>6</v>
      </c>
      <c r="M2" s="136" t="s">
        <v>7</v>
      </c>
      <c r="N2" s="129" t="s">
        <v>322</v>
      </c>
      <c r="O2" s="130"/>
      <c r="P2" s="130"/>
      <c r="Q2" s="130"/>
      <c r="R2" s="127"/>
      <c r="S2" s="129" t="s">
        <v>324</v>
      </c>
      <c r="T2" s="130"/>
      <c r="U2" s="130"/>
      <c r="V2" s="130"/>
      <c r="W2" s="127"/>
      <c r="X2" s="129" t="s">
        <v>325</v>
      </c>
      <c r="Y2" s="130"/>
      <c r="Z2" s="130"/>
      <c r="AA2" s="130"/>
      <c r="AB2" s="127"/>
      <c r="AC2" s="129" t="s">
        <v>326</v>
      </c>
      <c r="AD2" s="130"/>
      <c r="AE2" s="130"/>
      <c r="AF2" s="130"/>
      <c r="AG2" s="127"/>
      <c r="AH2" s="133" t="s">
        <v>327</v>
      </c>
      <c r="AI2" s="128" t="s">
        <v>10</v>
      </c>
    </row>
    <row r="3" spans="1:35" ht="51" customHeight="1" x14ac:dyDescent="0.35">
      <c r="A3" s="136"/>
      <c r="B3" s="136"/>
      <c r="C3" s="136"/>
      <c r="D3" s="136"/>
      <c r="E3" s="136"/>
      <c r="F3" s="137"/>
      <c r="G3" s="137"/>
      <c r="H3" s="142"/>
      <c r="I3" s="143"/>
      <c r="J3" s="143"/>
      <c r="K3" s="144"/>
      <c r="L3" s="136"/>
      <c r="M3" s="136"/>
      <c r="N3" s="127" t="s">
        <v>8</v>
      </c>
      <c r="O3" s="128"/>
      <c r="P3" s="131" t="s">
        <v>323</v>
      </c>
      <c r="Q3" s="129" t="s">
        <v>9</v>
      </c>
      <c r="R3" s="127"/>
      <c r="S3" s="127" t="s">
        <v>8</v>
      </c>
      <c r="T3" s="128"/>
      <c r="U3" s="131" t="s">
        <v>323</v>
      </c>
      <c r="V3" s="129" t="s">
        <v>9</v>
      </c>
      <c r="W3" s="127"/>
      <c r="X3" s="127" t="s">
        <v>8</v>
      </c>
      <c r="Y3" s="128"/>
      <c r="Z3" s="131" t="s">
        <v>323</v>
      </c>
      <c r="AA3" s="129" t="s">
        <v>9</v>
      </c>
      <c r="AB3" s="127"/>
      <c r="AC3" s="127" t="s">
        <v>8</v>
      </c>
      <c r="AD3" s="128"/>
      <c r="AE3" s="131" t="s">
        <v>323</v>
      </c>
      <c r="AF3" s="129" t="s">
        <v>9</v>
      </c>
      <c r="AG3" s="127"/>
      <c r="AH3" s="138"/>
      <c r="AI3" s="133"/>
    </row>
    <row r="4" spans="1:35" ht="44" customHeight="1" x14ac:dyDescent="0.35">
      <c r="A4" s="136"/>
      <c r="B4" s="136"/>
      <c r="C4" s="136"/>
      <c r="D4" s="136"/>
      <c r="E4" s="136"/>
      <c r="F4" s="137"/>
      <c r="G4" s="137"/>
      <c r="H4" s="56" t="s">
        <v>11</v>
      </c>
      <c r="I4" s="56" t="s">
        <v>12</v>
      </c>
      <c r="J4" s="56" t="s">
        <v>13</v>
      </c>
      <c r="K4" s="56" t="s">
        <v>14</v>
      </c>
      <c r="L4" s="136"/>
      <c r="M4" s="136"/>
      <c r="N4" s="4" t="s">
        <v>15</v>
      </c>
      <c r="O4" s="57" t="s">
        <v>16</v>
      </c>
      <c r="P4" s="132"/>
      <c r="Q4" s="55" t="s">
        <v>17</v>
      </c>
      <c r="R4" s="55" t="s">
        <v>18</v>
      </c>
      <c r="S4" s="4" t="s">
        <v>15</v>
      </c>
      <c r="T4" s="57" t="s">
        <v>16</v>
      </c>
      <c r="U4" s="132"/>
      <c r="V4" s="55" t="s">
        <v>17</v>
      </c>
      <c r="W4" s="55" t="s">
        <v>18</v>
      </c>
      <c r="X4" s="4" t="s">
        <v>15</v>
      </c>
      <c r="Y4" s="57" t="s">
        <v>16</v>
      </c>
      <c r="Z4" s="132"/>
      <c r="AA4" s="55" t="s">
        <v>17</v>
      </c>
      <c r="AB4" s="55" t="s">
        <v>18</v>
      </c>
      <c r="AC4" s="4" t="s">
        <v>15</v>
      </c>
      <c r="AD4" s="57" t="s">
        <v>16</v>
      </c>
      <c r="AE4" s="132"/>
      <c r="AF4" s="55" t="s">
        <v>17</v>
      </c>
      <c r="AG4" s="55" t="s">
        <v>18</v>
      </c>
      <c r="AH4" s="138"/>
      <c r="AI4" s="133"/>
    </row>
    <row r="5" spans="1:35" s="54" customFormat="1" ht="12" customHeight="1" x14ac:dyDescent="0.35">
      <c r="A5" s="51"/>
      <c r="B5" s="51"/>
      <c r="C5" s="51"/>
      <c r="D5" s="51"/>
      <c r="E5" s="51"/>
      <c r="F5" s="52"/>
      <c r="G5" s="52"/>
      <c r="H5" s="51"/>
      <c r="I5" s="51"/>
      <c r="J5" s="51"/>
      <c r="K5" s="51"/>
      <c r="L5" s="51"/>
      <c r="M5" s="51"/>
      <c r="N5" s="52"/>
      <c r="O5" s="53"/>
      <c r="P5" s="53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1:35" ht="65" x14ac:dyDescent="0.35">
      <c r="A6" s="7" t="s">
        <v>797</v>
      </c>
      <c r="B6" s="7" t="s">
        <v>798</v>
      </c>
      <c r="C6" s="7"/>
      <c r="D6" s="90"/>
      <c r="E6" s="91" t="s">
        <v>31</v>
      </c>
      <c r="F6" s="92">
        <f>+F8+F13+F21+F34+F42+F49+F55+F64+F69+F91+F115+F122</f>
        <v>26070</v>
      </c>
      <c r="G6" s="92">
        <f>+G8+G13+G21+G34+G42+G49+G55+G64+G69+G91+G115+G122</f>
        <v>41947.5</v>
      </c>
      <c r="H6" s="93"/>
      <c r="I6" s="93"/>
      <c r="J6" s="93"/>
      <c r="K6" s="94">
        <v>1</v>
      </c>
      <c r="L6" s="8"/>
      <c r="M6" s="8" t="s">
        <v>799</v>
      </c>
      <c r="N6" s="87">
        <f>(N7+N8+N13+N21+N34+N42+N49+N55+N62+N63+N64+N69+N91+N170)</f>
        <v>0</v>
      </c>
      <c r="O6" s="88">
        <f>(O7+O8+O13+O21+O34+O42+O49+O55+O62+O63+O64+O69+O91+O170)/14</f>
        <v>0</v>
      </c>
      <c r="P6" s="88">
        <f>(P7+P8+P13+P21+P34+P42+P49+P55+P62+P63+P64+P69+P91+P170)/14</f>
        <v>0</v>
      </c>
      <c r="Q6" s="8"/>
      <c r="R6" s="8"/>
      <c r="S6" s="87">
        <f>(S7+S8+S13+S21+S34+S42+S49+S55+S62+S63+S64+S69+S91+S170)</f>
        <v>0</v>
      </c>
      <c r="T6" s="88">
        <f>(T7+T8+T13+T21+T34+T42+T49+T55+T62+T63+T64+T69+T91+T170)/14</f>
        <v>0</v>
      </c>
      <c r="U6" s="88">
        <f>(U7+U8+U13+U21+U34+U42+U49+U55+U62+U63+U64+U69+U91+U170)/14</f>
        <v>0</v>
      </c>
      <c r="V6" s="8"/>
      <c r="W6" s="8"/>
      <c r="X6" s="87">
        <f>(X7+X8+X13+X21+X34+X42+X49+X55+X62+X63+X64+X69+X91+X170)</f>
        <v>0</v>
      </c>
      <c r="Y6" s="88">
        <f>(Y7+Y8+Y13+Y21+Y34+Y42+Y49+Y55+Y62+Y63+Y64+Y69+Y91+Y170)/14</f>
        <v>0</v>
      </c>
      <c r="Z6" s="88">
        <f>(Z7+Z8+Z13+Z21+Z34+Z42+Z49+Z55+Z62+Z63+Z64+Z69+Z91+Z170)/14</f>
        <v>0</v>
      </c>
      <c r="AA6" s="8"/>
      <c r="AB6" s="8"/>
      <c r="AC6" s="87">
        <f>(AC7+AC8+AC13+AC21+AC34+AC42+AC49+AC55+AC62+AC63+AC64+AC69+AC91+AC170)</f>
        <v>0</v>
      </c>
      <c r="AD6" s="88">
        <f>(AD7+AD8+AD13+AD21+AD34+AD42+AD49+AD55+AD62+AD63+AD64+AD69+AD91+AD170)/14</f>
        <v>0</v>
      </c>
      <c r="AE6" s="88">
        <f>(AE7+AE8+AE13+AE21+AE34+AE42+AE49+AE55+AE62+AE63+AE64+AE69+AE91+AE170)/14</f>
        <v>0</v>
      </c>
      <c r="AF6" s="8"/>
      <c r="AG6" s="8"/>
      <c r="AH6" s="88">
        <f>P6+U6+Z6+AE6</f>
        <v>0</v>
      </c>
      <c r="AI6" s="21"/>
    </row>
    <row r="7" spans="1:35" ht="39" x14ac:dyDescent="0.35">
      <c r="A7" s="12"/>
      <c r="B7" s="12"/>
      <c r="C7" s="13" t="s">
        <v>800</v>
      </c>
      <c r="D7" s="95"/>
      <c r="E7" s="14" t="s">
        <v>801</v>
      </c>
      <c r="F7" s="16">
        <v>4</v>
      </c>
      <c r="G7" s="16">
        <v>6</v>
      </c>
      <c r="H7" s="27"/>
      <c r="I7" s="27"/>
      <c r="J7" s="27"/>
      <c r="K7" s="17">
        <v>1</v>
      </c>
      <c r="L7" s="14"/>
      <c r="M7" s="14" t="s">
        <v>799</v>
      </c>
      <c r="N7" s="85">
        <v>0</v>
      </c>
      <c r="O7" s="86">
        <f>+(N7*100%)/$G$7</f>
        <v>0</v>
      </c>
      <c r="P7" s="86">
        <f t="shared" ref="P7:P11" si="0">+O7</f>
        <v>0</v>
      </c>
      <c r="Q7" s="14"/>
      <c r="R7" s="14"/>
      <c r="S7" s="85">
        <v>0</v>
      </c>
      <c r="T7" s="86">
        <f>+(S7*100%)/$G$7</f>
        <v>0</v>
      </c>
      <c r="U7" s="86">
        <f t="shared" ref="U7" si="1">+T7</f>
        <v>0</v>
      </c>
      <c r="V7" s="14"/>
      <c r="W7" s="14"/>
      <c r="X7" s="85">
        <v>0</v>
      </c>
      <c r="Y7" s="86">
        <f>+(X7*100%)/$G$7</f>
        <v>0</v>
      </c>
      <c r="Z7" s="86">
        <f t="shared" ref="Z7" si="2">+Y7</f>
        <v>0</v>
      </c>
      <c r="AA7" s="14"/>
      <c r="AB7" s="14"/>
      <c r="AC7" s="85">
        <v>0</v>
      </c>
      <c r="AD7" s="86">
        <f>+(AC7*100%)/$G$7</f>
        <v>0</v>
      </c>
      <c r="AE7" s="86">
        <f t="shared" ref="AE7" si="3">+AD7</f>
        <v>0</v>
      </c>
      <c r="AF7" s="14"/>
      <c r="AG7" s="14"/>
      <c r="AH7" s="86">
        <f t="shared" ref="AH7:AH68" si="4">P7+U7+Z7+AE7</f>
        <v>0</v>
      </c>
      <c r="AI7" s="21"/>
    </row>
    <row r="8" spans="1:35" ht="26" x14ac:dyDescent="0.35">
      <c r="A8" s="12"/>
      <c r="B8" s="12"/>
      <c r="C8" s="13" t="s">
        <v>802</v>
      </c>
      <c r="D8" s="95"/>
      <c r="E8" s="14" t="s">
        <v>64</v>
      </c>
      <c r="F8" s="16">
        <f>SUM(F9:F12)</f>
        <v>527</v>
      </c>
      <c r="G8" s="16">
        <f>SUM(G9:G12)</f>
        <v>588</v>
      </c>
      <c r="H8" s="27"/>
      <c r="I8" s="27"/>
      <c r="J8" s="27"/>
      <c r="K8" s="17">
        <v>1</v>
      </c>
      <c r="L8" s="14" t="s">
        <v>803</v>
      </c>
      <c r="M8" s="14" t="s">
        <v>799</v>
      </c>
      <c r="N8" s="85">
        <f>SUM(N9:N12)</f>
        <v>0</v>
      </c>
      <c r="O8" s="86">
        <f>SUM(O9:O12)</f>
        <v>0</v>
      </c>
      <c r="P8" s="86">
        <f>SUM(P9:P12)/4</f>
        <v>0</v>
      </c>
      <c r="Q8" s="14"/>
      <c r="R8" s="14"/>
      <c r="S8" s="85">
        <f>SUM(S9:S12)</f>
        <v>0</v>
      </c>
      <c r="T8" s="86">
        <f>SUM(T9:T12)</f>
        <v>0</v>
      </c>
      <c r="U8" s="86">
        <f>SUM(U9:U12)/4</f>
        <v>0</v>
      </c>
      <c r="V8" s="14"/>
      <c r="W8" s="14"/>
      <c r="X8" s="85">
        <f>SUM(X9:X12)</f>
        <v>0</v>
      </c>
      <c r="Y8" s="86">
        <f>SUM(Y9:Y12)</f>
        <v>0</v>
      </c>
      <c r="Z8" s="86">
        <f>SUM(Z9:Z12)/4</f>
        <v>0</v>
      </c>
      <c r="AA8" s="14"/>
      <c r="AB8" s="14"/>
      <c r="AC8" s="85">
        <f>SUM(AC9:AC12)</f>
        <v>0</v>
      </c>
      <c r="AD8" s="86">
        <f>SUM(AD9:AD12)</f>
        <v>0</v>
      </c>
      <c r="AE8" s="86">
        <f>SUM(AE9:AE12)/4</f>
        <v>0</v>
      </c>
      <c r="AF8" s="14"/>
      <c r="AG8" s="14"/>
      <c r="AH8" s="86">
        <f t="shared" ref="AH8" si="5">P8+U8+Z8+AE8</f>
        <v>0</v>
      </c>
      <c r="AI8" s="21"/>
    </row>
    <row r="9" spans="1:35" ht="39" x14ac:dyDescent="0.35">
      <c r="A9" s="29"/>
      <c r="B9" s="29"/>
      <c r="C9" s="65"/>
      <c r="D9" s="96" t="s">
        <v>804</v>
      </c>
      <c r="E9" s="30" t="s">
        <v>805</v>
      </c>
      <c r="F9" s="97">
        <v>0</v>
      </c>
      <c r="G9" s="98">
        <v>4</v>
      </c>
      <c r="H9" s="32">
        <v>0.25</v>
      </c>
      <c r="I9" s="32">
        <v>0.25</v>
      </c>
      <c r="J9" s="32">
        <v>0.25</v>
      </c>
      <c r="K9" s="32">
        <v>0.25</v>
      </c>
      <c r="L9" s="30" t="s">
        <v>806</v>
      </c>
      <c r="M9" s="31" t="s">
        <v>799</v>
      </c>
      <c r="N9" s="18">
        <v>0</v>
      </c>
      <c r="O9" s="19">
        <f>+(N9*100%)/$G$9</f>
        <v>0</v>
      </c>
      <c r="P9" s="26">
        <f t="shared" si="0"/>
        <v>0</v>
      </c>
      <c r="Q9" s="30"/>
      <c r="R9" s="30"/>
      <c r="S9" s="18">
        <v>0</v>
      </c>
      <c r="T9" s="19">
        <f>+(S9*100%)/$G$9</f>
        <v>0</v>
      </c>
      <c r="U9" s="26">
        <f t="shared" ref="U9:U12" si="6">+T9</f>
        <v>0</v>
      </c>
      <c r="V9" s="30"/>
      <c r="W9" s="30"/>
      <c r="X9" s="18">
        <v>0</v>
      </c>
      <c r="Y9" s="19">
        <f>+(X9*100%)/$G$9</f>
        <v>0</v>
      </c>
      <c r="Z9" s="26">
        <f t="shared" ref="Z9:Z12" si="7">+Y9</f>
        <v>0</v>
      </c>
      <c r="AA9" s="30"/>
      <c r="AB9" s="30"/>
      <c r="AC9" s="18">
        <v>0</v>
      </c>
      <c r="AD9" s="19">
        <f>+(AC9*100%)/$G$9</f>
        <v>0</v>
      </c>
      <c r="AE9" s="26">
        <f t="shared" ref="AE9:AE12" si="8">+AD9</f>
        <v>0</v>
      </c>
      <c r="AF9" s="30"/>
      <c r="AG9" s="30"/>
      <c r="AH9" s="26">
        <f t="shared" si="4"/>
        <v>0</v>
      </c>
      <c r="AI9" s="21"/>
    </row>
    <row r="10" spans="1:35" ht="39" x14ac:dyDescent="0.35">
      <c r="A10" s="99"/>
      <c r="B10" s="99"/>
      <c r="C10" s="65"/>
      <c r="D10" s="29" t="s">
        <v>807</v>
      </c>
      <c r="E10" s="30" t="s">
        <v>108</v>
      </c>
      <c r="F10" s="97">
        <v>0</v>
      </c>
      <c r="G10" s="98">
        <v>4</v>
      </c>
      <c r="H10" s="32">
        <v>0.25</v>
      </c>
      <c r="I10" s="32">
        <v>0.25</v>
      </c>
      <c r="J10" s="32">
        <v>0.25</v>
      </c>
      <c r="K10" s="32">
        <v>0.25</v>
      </c>
      <c r="L10" s="30" t="s">
        <v>808</v>
      </c>
      <c r="M10" s="31" t="s">
        <v>799</v>
      </c>
      <c r="N10" s="18">
        <v>0</v>
      </c>
      <c r="O10" s="19">
        <f>+(N10*100%)/$G$10</f>
        <v>0</v>
      </c>
      <c r="P10" s="26">
        <f t="shared" si="0"/>
        <v>0</v>
      </c>
      <c r="Q10" s="30"/>
      <c r="R10" s="30"/>
      <c r="S10" s="18">
        <v>0</v>
      </c>
      <c r="T10" s="19">
        <f>+(S10*100%)/$G$10</f>
        <v>0</v>
      </c>
      <c r="U10" s="26">
        <f t="shared" si="6"/>
        <v>0</v>
      </c>
      <c r="V10" s="30"/>
      <c r="W10" s="30"/>
      <c r="X10" s="18">
        <v>0</v>
      </c>
      <c r="Y10" s="19">
        <f>+(X10*100%)/$G$10</f>
        <v>0</v>
      </c>
      <c r="Z10" s="26">
        <f t="shared" si="7"/>
        <v>0</v>
      </c>
      <c r="AA10" s="30"/>
      <c r="AB10" s="30"/>
      <c r="AC10" s="18">
        <v>0</v>
      </c>
      <c r="AD10" s="19">
        <f>+(AC10*100%)/$G$10</f>
        <v>0</v>
      </c>
      <c r="AE10" s="26">
        <f t="shared" si="8"/>
        <v>0</v>
      </c>
      <c r="AF10" s="30"/>
      <c r="AG10" s="30"/>
      <c r="AH10" s="26">
        <f t="shared" si="4"/>
        <v>0</v>
      </c>
      <c r="AI10" s="21"/>
    </row>
    <row r="11" spans="1:35" ht="39" x14ac:dyDescent="0.35">
      <c r="A11" s="99"/>
      <c r="B11" s="99"/>
      <c r="C11" s="65"/>
      <c r="D11" s="29" t="s">
        <v>809</v>
      </c>
      <c r="E11" s="30" t="s">
        <v>810</v>
      </c>
      <c r="F11" s="97">
        <v>500</v>
      </c>
      <c r="G11" s="98">
        <v>550</v>
      </c>
      <c r="H11" s="32">
        <v>0.25</v>
      </c>
      <c r="I11" s="32">
        <v>0.25</v>
      </c>
      <c r="J11" s="32">
        <v>0.25</v>
      </c>
      <c r="K11" s="32">
        <v>0.25</v>
      </c>
      <c r="L11" s="30" t="s">
        <v>811</v>
      </c>
      <c r="M11" s="31" t="s">
        <v>799</v>
      </c>
      <c r="N11" s="18">
        <v>0</v>
      </c>
      <c r="O11" s="19">
        <f>+(N11*100%)/$G$11</f>
        <v>0</v>
      </c>
      <c r="P11" s="26">
        <f t="shared" si="0"/>
        <v>0</v>
      </c>
      <c r="Q11" s="30"/>
      <c r="R11" s="30"/>
      <c r="S11" s="18">
        <v>0</v>
      </c>
      <c r="T11" s="19">
        <f>+(S11*100%)/$G$11</f>
        <v>0</v>
      </c>
      <c r="U11" s="26">
        <f t="shared" si="6"/>
        <v>0</v>
      </c>
      <c r="V11" s="30"/>
      <c r="W11" s="30"/>
      <c r="X11" s="18">
        <v>0</v>
      </c>
      <c r="Y11" s="19">
        <f>+(X11*100%)/$G$11</f>
        <v>0</v>
      </c>
      <c r="Z11" s="26">
        <f t="shared" si="7"/>
        <v>0</v>
      </c>
      <c r="AA11" s="30"/>
      <c r="AB11" s="30"/>
      <c r="AC11" s="18">
        <v>0</v>
      </c>
      <c r="AD11" s="19">
        <f>+(AC11*100%)/$G$11</f>
        <v>0</v>
      </c>
      <c r="AE11" s="26">
        <f t="shared" si="8"/>
        <v>0</v>
      </c>
      <c r="AF11" s="30"/>
      <c r="AG11" s="30"/>
      <c r="AH11" s="26">
        <f t="shared" si="4"/>
        <v>0</v>
      </c>
      <c r="AI11" s="21"/>
    </row>
    <row r="12" spans="1:35" ht="26" x14ac:dyDescent="0.35">
      <c r="A12" s="99"/>
      <c r="B12" s="99"/>
      <c r="C12" s="65"/>
      <c r="D12" s="29" t="s">
        <v>812</v>
      </c>
      <c r="E12" s="30" t="s">
        <v>813</v>
      </c>
      <c r="F12" s="97">
        <v>27</v>
      </c>
      <c r="G12" s="98">
        <v>30</v>
      </c>
      <c r="H12" s="32">
        <v>0.25</v>
      </c>
      <c r="I12" s="32">
        <v>0.25</v>
      </c>
      <c r="J12" s="32">
        <v>0.25</v>
      </c>
      <c r="K12" s="32">
        <v>0.25</v>
      </c>
      <c r="L12" s="30" t="s">
        <v>808</v>
      </c>
      <c r="M12" s="31" t="s">
        <v>799</v>
      </c>
      <c r="N12" s="18">
        <v>0</v>
      </c>
      <c r="O12" s="19">
        <f>+(N12*100%)/$G$12</f>
        <v>0</v>
      </c>
      <c r="P12" s="26">
        <f t="shared" ref="P12" si="9">+O12</f>
        <v>0</v>
      </c>
      <c r="Q12" s="30"/>
      <c r="R12" s="30"/>
      <c r="S12" s="18">
        <v>0</v>
      </c>
      <c r="T12" s="19">
        <f>+(S12*100%)/$G$12</f>
        <v>0</v>
      </c>
      <c r="U12" s="26">
        <f t="shared" si="6"/>
        <v>0</v>
      </c>
      <c r="V12" s="30"/>
      <c r="W12" s="30"/>
      <c r="X12" s="18">
        <v>0</v>
      </c>
      <c r="Y12" s="19">
        <f>+(X12*100%)/$G$12</f>
        <v>0</v>
      </c>
      <c r="Z12" s="26">
        <f t="shared" si="7"/>
        <v>0</v>
      </c>
      <c r="AA12" s="30"/>
      <c r="AB12" s="30"/>
      <c r="AC12" s="18">
        <v>0</v>
      </c>
      <c r="AD12" s="19">
        <f>+(AC12*100%)/$G$12</f>
        <v>0</v>
      </c>
      <c r="AE12" s="26">
        <f t="shared" si="8"/>
        <v>0</v>
      </c>
      <c r="AF12" s="30"/>
      <c r="AG12" s="30"/>
      <c r="AH12" s="26">
        <f t="shared" ref="AH12" si="10">P12+U12+Z12+AE12</f>
        <v>0</v>
      </c>
      <c r="AI12" s="21"/>
    </row>
    <row r="13" spans="1:35" ht="39" x14ac:dyDescent="0.35">
      <c r="A13" s="12"/>
      <c r="B13" s="12"/>
      <c r="C13" s="13" t="s">
        <v>814</v>
      </c>
      <c r="D13" s="95"/>
      <c r="E13" s="14" t="s">
        <v>815</v>
      </c>
      <c r="F13" s="16">
        <f>SUM(F14:F20)</f>
        <v>342</v>
      </c>
      <c r="G13" s="16">
        <f>SUM(G14:G20)</f>
        <v>1321</v>
      </c>
      <c r="H13" s="17">
        <v>0.25</v>
      </c>
      <c r="I13" s="17">
        <v>0.25</v>
      </c>
      <c r="J13" s="17">
        <v>0.25</v>
      </c>
      <c r="K13" s="17">
        <v>0.25</v>
      </c>
      <c r="L13" s="14" t="s">
        <v>816</v>
      </c>
      <c r="M13" s="14" t="s">
        <v>817</v>
      </c>
      <c r="N13" s="85">
        <f>SUM(N14:N20)</f>
        <v>0</v>
      </c>
      <c r="O13" s="86">
        <f>SUM(O14:O20)/7</f>
        <v>0</v>
      </c>
      <c r="P13" s="86">
        <f>SUM(P14:P20)/7</f>
        <v>0</v>
      </c>
      <c r="Q13" s="14"/>
      <c r="R13" s="14"/>
      <c r="S13" s="85">
        <f>SUM(S14:S20)</f>
        <v>0</v>
      </c>
      <c r="T13" s="86">
        <f>SUM(T14:T20)/7</f>
        <v>0</v>
      </c>
      <c r="U13" s="86">
        <f>SUM(U14:U20)/7</f>
        <v>0</v>
      </c>
      <c r="V13" s="14"/>
      <c r="W13" s="14"/>
      <c r="X13" s="85">
        <f>SUM(X14:X20)</f>
        <v>0</v>
      </c>
      <c r="Y13" s="86">
        <f>SUM(Y14:Y20)/7</f>
        <v>0</v>
      </c>
      <c r="Z13" s="86">
        <f>SUM(Z14:Z20)/7</f>
        <v>0</v>
      </c>
      <c r="AA13" s="14"/>
      <c r="AB13" s="14"/>
      <c r="AC13" s="85">
        <f>SUM(AC14:AC20)</f>
        <v>0</v>
      </c>
      <c r="AD13" s="86">
        <f>SUM(AD14:AD20)/7</f>
        <v>0</v>
      </c>
      <c r="AE13" s="86">
        <f>SUM(AE14:AE20)/7</f>
        <v>0</v>
      </c>
      <c r="AF13" s="14"/>
      <c r="AG13" s="14"/>
      <c r="AH13" s="86">
        <f t="shared" ref="AH13" si="11">P13+U13+Z13+AE13</f>
        <v>0</v>
      </c>
      <c r="AI13" s="21"/>
    </row>
    <row r="14" spans="1:35" ht="26" x14ac:dyDescent="0.35">
      <c r="A14" s="65" t="s">
        <v>818</v>
      </c>
      <c r="B14" s="65"/>
      <c r="C14" s="65"/>
      <c r="D14" s="29" t="s">
        <v>819</v>
      </c>
      <c r="E14" s="30" t="s">
        <v>820</v>
      </c>
      <c r="F14" s="30">
        <v>51</v>
      </c>
      <c r="G14" s="30">
        <v>35</v>
      </c>
      <c r="H14" s="32">
        <v>0.25</v>
      </c>
      <c r="I14" s="32">
        <v>0.25</v>
      </c>
      <c r="J14" s="32">
        <v>0.25</v>
      </c>
      <c r="K14" s="32">
        <v>0.25</v>
      </c>
      <c r="L14" s="30" t="s">
        <v>821</v>
      </c>
      <c r="M14" s="100" t="s">
        <v>822</v>
      </c>
      <c r="N14" s="18">
        <v>0</v>
      </c>
      <c r="O14" s="19">
        <f>+(N14*100%)/$G$14</f>
        <v>0</v>
      </c>
      <c r="P14" s="26">
        <f t="shared" ref="P14:P16" si="12">+O14</f>
        <v>0</v>
      </c>
      <c r="Q14" s="30"/>
      <c r="R14" s="30"/>
      <c r="S14" s="18">
        <v>0</v>
      </c>
      <c r="T14" s="19">
        <f>+(S14*100%)/$G$14</f>
        <v>0</v>
      </c>
      <c r="U14" s="26">
        <f t="shared" ref="U14:U20" si="13">+T14</f>
        <v>0</v>
      </c>
      <c r="V14" s="30"/>
      <c r="W14" s="30"/>
      <c r="X14" s="18">
        <v>0</v>
      </c>
      <c r="Y14" s="19">
        <f>+(X14*100%)/$G$14</f>
        <v>0</v>
      </c>
      <c r="Z14" s="26">
        <f t="shared" ref="Z14:Z20" si="14">+Y14</f>
        <v>0</v>
      </c>
      <c r="AA14" s="30"/>
      <c r="AB14" s="30"/>
      <c r="AC14" s="18">
        <v>0</v>
      </c>
      <c r="AD14" s="19">
        <f>+(AC14*100%)/$G$14</f>
        <v>0</v>
      </c>
      <c r="AE14" s="26">
        <f t="shared" ref="AE14:AE20" si="15">+AD14</f>
        <v>0</v>
      </c>
      <c r="AF14" s="30"/>
      <c r="AG14" s="30"/>
      <c r="AH14" s="26">
        <f t="shared" si="4"/>
        <v>0</v>
      </c>
      <c r="AI14" s="21"/>
    </row>
    <row r="15" spans="1:35" ht="39" x14ac:dyDescent="0.35">
      <c r="A15" s="65"/>
      <c r="B15" s="65"/>
      <c r="C15" s="65"/>
      <c r="D15" s="29" t="s">
        <v>823</v>
      </c>
      <c r="E15" s="30" t="s">
        <v>824</v>
      </c>
      <c r="F15" s="30">
        <v>274</v>
      </c>
      <c r="G15" s="30">
        <v>300</v>
      </c>
      <c r="H15" s="32">
        <v>0.25</v>
      </c>
      <c r="I15" s="32">
        <v>0.25</v>
      </c>
      <c r="J15" s="32">
        <v>0.25</v>
      </c>
      <c r="K15" s="32">
        <v>0.25</v>
      </c>
      <c r="L15" s="30" t="s">
        <v>825</v>
      </c>
      <c r="M15" s="100" t="s">
        <v>822</v>
      </c>
      <c r="N15" s="18">
        <v>0</v>
      </c>
      <c r="O15" s="19">
        <f>+(N15*100%)/$G$15</f>
        <v>0</v>
      </c>
      <c r="P15" s="26">
        <f t="shared" si="12"/>
        <v>0</v>
      </c>
      <c r="Q15" s="30"/>
      <c r="R15" s="30"/>
      <c r="S15" s="18">
        <v>0</v>
      </c>
      <c r="T15" s="19">
        <f>+(S15*100%)/$G$15</f>
        <v>0</v>
      </c>
      <c r="U15" s="26">
        <f t="shared" si="13"/>
        <v>0</v>
      </c>
      <c r="V15" s="30"/>
      <c r="W15" s="30"/>
      <c r="X15" s="18">
        <v>0</v>
      </c>
      <c r="Y15" s="19">
        <f>+(X15*100%)/$G$15</f>
        <v>0</v>
      </c>
      <c r="Z15" s="26">
        <f t="shared" si="14"/>
        <v>0</v>
      </c>
      <c r="AA15" s="30"/>
      <c r="AB15" s="30"/>
      <c r="AC15" s="18">
        <v>0</v>
      </c>
      <c r="AD15" s="19">
        <f>+(AC15*100%)/$G$15</f>
        <v>0</v>
      </c>
      <c r="AE15" s="26">
        <f t="shared" si="15"/>
        <v>0</v>
      </c>
      <c r="AF15" s="30"/>
      <c r="AG15" s="30"/>
      <c r="AH15" s="26">
        <f t="shared" si="4"/>
        <v>0</v>
      </c>
      <c r="AI15" s="21"/>
    </row>
    <row r="16" spans="1:35" ht="26" x14ac:dyDescent="0.35">
      <c r="A16" s="65"/>
      <c r="B16" s="65"/>
      <c r="C16" s="65"/>
      <c r="D16" s="29" t="s">
        <v>826</v>
      </c>
      <c r="E16" s="30" t="s">
        <v>827</v>
      </c>
      <c r="F16" s="30">
        <v>17</v>
      </c>
      <c r="G16" s="30">
        <v>30</v>
      </c>
      <c r="H16" s="32">
        <v>0.25</v>
      </c>
      <c r="I16" s="32">
        <v>0.25</v>
      </c>
      <c r="J16" s="32">
        <v>0.25</v>
      </c>
      <c r="K16" s="32">
        <v>0.25</v>
      </c>
      <c r="L16" s="30" t="s">
        <v>828</v>
      </c>
      <c r="M16" s="100" t="s">
        <v>822</v>
      </c>
      <c r="N16" s="18">
        <v>0</v>
      </c>
      <c r="O16" s="19">
        <f>+(N16*100%)/$G$16</f>
        <v>0</v>
      </c>
      <c r="P16" s="26">
        <f t="shared" si="12"/>
        <v>0</v>
      </c>
      <c r="Q16" s="30"/>
      <c r="R16" s="30"/>
      <c r="S16" s="18">
        <v>0</v>
      </c>
      <c r="T16" s="19">
        <f>+(S16*100%)/$G$16</f>
        <v>0</v>
      </c>
      <c r="U16" s="26">
        <f t="shared" si="13"/>
        <v>0</v>
      </c>
      <c r="V16" s="30"/>
      <c r="W16" s="30"/>
      <c r="X16" s="18">
        <v>0</v>
      </c>
      <c r="Y16" s="19">
        <f>+(X16*100%)/$G$16</f>
        <v>0</v>
      </c>
      <c r="Z16" s="26">
        <f t="shared" si="14"/>
        <v>0</v>
      </c>
      <c r="AA16" s="30"/>
      <c r="AB16" s="30"/>
      <c r="AC16" s="18">
        <v>0</v>
      </c>
      <c r="AD16" s="19">
        <f>+(AC16*100%)/$G$16</f>
        <v>0</v>
      </c>
      <c r="AE16" s="26">
        <f t="shared" si="15"/>
        <v>0</v>
      </c>
      <c r="AF16" s="30"/>
      <c r="AG16" s="30"/>
      <c r="AH16" s="26">
        <f t="shared" ref="AH16" si="16">P16+U16+Z16+AE16</f>
        <v>0</v>
      </c>
      <c r="AI16" s="21"/>
    </row>
    <row r="17" spans="1:35" ht="65" x14ac:dyDescent="0.35">
      <c r="A17" s="65"/>
      <c r="B17" s="65"/>
      <c r="C17" s="65"/>
      <c r="D17" s="29" t="s">
        <v>829</v>
      </c>
      <c r="E17" s="30" t="s">
        <v>830</v>
      </c>
      <c r="F17" s="30">
        <v>0</v>
      </c>
      <c r="G17" s="30">
        <v>6</v>
      </c>
      <c r="H17" s="32">
        <v>0.01</v>
      </c>
      <c r="I17" s="32"/>
      <c r="J17" s="32">
        <v>0.01</v>
      </c>
      <c r="K17" s="32"/>
      <c r="L17" s="30" t="s">
        <v>831</v>
      </c>
      <c r="M17" s="100" t="s">
        <v>822</v>
      </c>
      <c r="N17" s="18">
        <v>0</v>
      </c>
      <c r="O17" s="19">
        <f>+(N17*100%)/$G$17</f>
        <v>0</v>
      </c>
      <c r="P17" s="26">
        <f t="shared" ref="P17:P20" si="17">+O17</f>
        <v>0</v>
      </c>
      <c r="Q17" s="30"/>
      <c r="R17" s="67"/>
      <c r="S17" s="18">
        <v>0</v>
      </c>
      <c r="T17" s="19">
        <f>+(S17*100%)/$G$17</f>
        <v>0</v>
      </c>
      <c r="U17" s="26">
        <f t="shared" si="13"/>
        <v>0</v>
      </c>
      <c r="V17" s="30"/>
      <c r="W17" s="67"/>
      <c r="X17" s="18">
        <v>0</v>
      </c>
      <c r="Y17" s="19">
        <f>+(X17*100%)/$G$17</f>
        <v>0</v>
      </c>
      <c r="Z17" s="26">
        <f t="shared" si="14"/>
        <v>0</v>
      </c>
      <c r="AA17" s="30"/>
      <c r="AB17" s="67"/>
      <c r="AC17" s="18">
        <v>0</v>
      </c>
      <c r="AD17" s="19">
        <f>+(AC17*100%)/$G$17</f>
        <v>0</v>
      </c>
      <c r="AE17" s="26">
        <f t="shared" si="15"/>
        <v>0</v>
      </c>
      <c r="AF17" s="30"/>
      <c r="AG17" s="67"/>
      <c r="AH17" s="26">
        <f t="shared" si="4"/>
        <v>0</v>
      </c>
      <c r="AI17" s="21"/>
    </row>
    <row r="18" spans="1:35" ht="39" x14ac:dyDescent="0.35">
      <c r="A18" s="65"/>
      <c r="B18" s="65"/>
      <c r="C18" s="65"/>
      <c r="D18" s="29" t="s">
        <v>832</v>
      </c>
      <c r="E18" s="30" t="s">
        <v>833</v>
      </c>
      <c r="F18" s="30">
        <v>0</v>
      </c>
      <c r="G18" s="30">
        <v>150</v>
      </c>
      <c r="H18" s="32">
        <v>0.25</v>
      </c>
      <c r="I18" s="32">
        <v>0.25</v>
      </c>
      <c r="J18" s="32">
        <v>0.25</v>
      </c>
      <c r="K18" s="32">
        <v>0.25</v>
      </c>
      <c r="L18" s="30" t="s">
        <v>834</v>
      </c>
      <c r="M18" s="100" t="s">
        <v>822</v>
      </c>
      <c r="N18" s="18">
        <v>0</v>
      </c>
      <c r="O18" s="19">
        <f>+(N18*100%)/$G$18</f>
        <v>0</v>
      </c>
      <c r="P18" s="26">
        <f t="shared" si="17"/>
        <v>0</v>
      </c>
      <c r="Q18" s="30"/>
      <c r="R18" s="67"/>
      <c r="S18" s="18">
        <v>0</v>
      </c>
      <c r="T18" s="19">
        <f>+(S18*100%)/$G$18</f>
        <v>0</v>
      </c>
      <c r="U18" s="26">
        <f t="shared" si="13"/>
        <v>0</v>
      </c>
      <c r="V18" s="30"/>
      <c r="W18" s="67"/>
      <c r="X18" s="18">
        <v>0</v>
      </c>
      <c r="Y18" s="19">
        <f>+(X18*100%)/$G$18</f>
        <v>0</v>
      </c>
      <c r="Z18" s="26">
        <f t="shared" si="14"/>
        <v>0</v>
      </c>
      <c r="AA18" s="30"/>
      <c r="AB18" s="67"/>
      <c r="AC18" s="18">
        <v>0</v>
      </c>
      <c r="AD18" s="19">
        <f>+(AC18*100%)/$G$18</f>
        <v>0</v>
      </c>
      <c r="AE18" s="26">
        <f t="shared" si="15"/>
        <v>0</v>
      </c>
      <c r="AF18" s="30"/>
      <c r="AG18" s="67"/>
      <c r="AH18" s="26">
        <f t="shared" si="4"/>
        <v>0</v>
      </c>
      <c r="AI18" s="21"/>
    </row>
    <row r="19" spans="1:35" ht="39" x14ac:dyDescent="0.35">
      <c r="A19" s="65"/>
      <c r="B19" s="65"/>
      <c r="C19" s="65"/>
      <c r="D19" s="29" t="s">
        <v>835</v>
      </c>
      <c r="E19" s="30" t="s">
        <v>836</v>
      </c>
      <c r="F19" s="30">
        <v>0</v>
      </c>
      <c r="G19" s="30">
        <v>500</v>
      </c>
      <c r="H19" s="32">
        <v>0.25</v>
      </c>
      <c r="I19" s="32">
        <v>0.25</v>
      </c>
      <c r="J19" s="32">
        <v>0.25</v>
      </c>
      <c r="K19" s="32">
        <v>0.25</v>
      </c>
      <c r="L19" s="30" t="s">
        <v>837</v>
      </c>
      <c r="M19" s="100" t="s">
        <v>822</v>
      </c>
      <c r="N19" s="18">
        <v>0</v>
      </c>
      <c r="O19" s="19">
        <f>+(N19*100%)/$G$19</f>
        <v>0</v>
      </c>
      <c r="P19" s="26">
        <f t="shared" si="17"/>
        <v>0</v>
      </c>
      <c r="Q19" s="30"/>
      <c r="R19" s="67"/>
      <c r="S19" s="18">
        <v>0</v>
      </c>
      <c r="T19" s="19">
        <f>+(S19*100%)/$G$19</f>
        <v>0</v>
      </c>
      <c r="U19" s="26">
        <f t="shared" si="13"/>
        <v>0</v>
      </c>
      <c r="V19" s="30"/>
      <c r="W19" s="67"/>
      <c r="X19" s="18">
        <v>0</v>
      </c>
      <c r="Y19" s="19">
        <f>+(X19*100%)/$G$19</f>
        <v>0</v>
      </c>
      <c r="Z19" s="26">
        <f t="shared" si="14"/>
        <v>0</v>
      </c>
      <c r="AA19" s="30"/>
      <c r="AB19" s="67"/>
      <c r="AC19" s="18">
        <v>0</v>
      </c>
      <c r="AD19" s="19">
        <f>+(AC19*100%)/$G$19</f>
        <v>0</v>
      </c>
      <c r="AE19" s="26">
        <f t="shared" si="15"/>
        <v>0</v>
      </c>
      <c r="AF19" s="30"/>
      <c r="AG19" s="67"/>
      <c r="AH19" s="26">
        <f t="shared" si="4"/>
        <v>0</v>
      </c>
      <c r="AI19" s="21"/>
    </row>
    <row r="20" spans="1:35" ht="26" x14ac:dyDescent="0.35">
      <c r="A20" s="65"/>
      <c r="B20" s="65"/>
      <c r="C20" s="65"/>
      <c r="D20" s="29" t="s">
        <v>838</v>
      </c>
      <c r="E20" s="30" t="s">
        <v>836</v>
      </c>
      <c r="F20" s="30">
        <v>0</v>
      </c>
      <c r="G20" s="30">
        <v>300</v>
      </c>
      <c r="H20" s="32">
        <v>0</v>
      </c>
      <c r="I20" s="32">
        <v>0.5</v>
      </c>
      <c r="J20" s="32">
        <v>0</v>
      </c>
      <c r="K20" s="32">
        <v>0.5</v>
      </c>
      <c r="L20" s="30" t="s">
        <v>837</v>
      </c>
      <c r="M20" s="100" t="s">
        <v>822</v>
      </c>
      <c r="N20" s="18">
        <v>0</v>
      </c>
      <c r="O20" s="19">
        <f>+(N20*100%)/$G$20</f>
        <v>0</v>
      </c>
      <c r="P20" s="26">
        <f t="shared" si="17"/>
        <v>0</v>
      </c>
      <c r="Q20" s="30"/>
      <c r="R20" s="30"/>
      <c r="S20" s="18">
        <v>0</v>
      </c>
      <c r="T20" s="19">
        <f>+(S20*100%)/$G$20</f>
        <v>0</v>
      </c>
      <c r="U20" s="26">
        <f t="shared" si="13"/>
        <v>0</v>
      </c>
      <c r="V20" s="30"/>
      <c r="W20" s="30"/>
      <c r="X20" s="18">
        <v>0</v>
      </c>
      <c r="Y20" s="19">
        <f>+(X20*100%)/$G$20</f>
        <v>0</v>
      </c>
      <c r="Z20" s="26">
        <f t="shared" si="14"/>
        <v>0</v>
      </c>
      <c r="AA20" s="30"/>
      <c r="AB20" s="30"/>
      <c r="AC20" s="18">
        <v>0</v>
      </c>
      <c r="AD20" s="19">
        <f>+(AC20*100%)/$G$20</f>
        <v>0</v>
      </c>
      <c r="AE20" s="26">
        <f t="shared" si="15"/>
        <v>0</v>
      </c>
      <c r="AF20" s="30"/>
      <c r="AG20" s="30"/>
      <c r="AH20" s="26">
        <f t="shared" ref="AH20" si="18">P20+U20+Z20+AE20</f>
        <v>0</v>
      </c>
      <c r="AI20" s="21"/>
    </row>
    <row r="21" spans="1:35" ht="26" x14ac:dyDescent="0.35">
      <c r="A21" s="12"/>
      <c r="B21" s="12"/>
      <c r="C21" s="13" t="s">
        <v>839</v>
      </c>
      <c r="D21" s="95"/>
      <c r="E21" s="14" t="s">
        <v>840</v>
      </c>
      <c r="F21" s="16">
        <f>SUM(F22:F33)</f>
        <v>9</v>
      </c>
      <c r="G21" s="16">
        <f>SUM(G22:G33)</f>
        <v>17</v>
      </c>
      <c r="H21" s="17">
        <v>0.25</v>
      </c>
      <c r="I21" s="17">
        <v>0.25</v>
      </c>
      <c r="J21" s="17">
        <v>0.25</v>
      </c>
      <c r="K21" s="17">
        <v>0.25</v>
      </c>
      <c r="L21" s="14" t="s">
        <v>841</v>
      </c>
      <c r="M21" s="14" t="s">
        <v>842</v>
      </c>
      <c r="N21" s="85">
        <f>SUM(N22:N33)</f>
        <v>0</v>
      </c>
      <c r="O21" s="86">
        <f>SUM(O22:O33)/12</f>
        <v>0</v>
      </c>
      <c r="P21" s="86">
        <f>SUM(P22:P33)/12</f>
        <v>0</v>
      </c>
      <c r="Q21" s="14"/>
      <c r="R21" s="14"/>
      <c r="S21" s="85">
        <f>SUM(S22:S33)</f>
        <v>0</v>
      </c>
      <c r="T21" s="86">
        <f>SUM(T22:T33)/12</f>
        <v>0</v>
      </c>
      <c r="U21" s="86">
        <f>SUM(U22:U33)/12</f>
        <v>0</v>
      </c>
      <c r="V21" s="14"/>
      <c r="W21" s="14"/>
      <c r="X21" s="85">
        <f>SUM(X22:X33)</f>
        <v>0</v>
      </c>
      <c r="Y21" s="86">
        <f>SUM(Y22:Y33)/12</f>
        <v>0</v>
      </c>
      <c r="Z21" s="86">
        <f>SUM(Z22:Z33)/12</f>
        <v>0</v>
      </c>
      <c r="AA21" s="14"/>
      <c r="AB21" s="14"/>
      <c r="AC21" s="85">
        <f>SUM(AC22:AC33)</f>
        <v>0</v>
      </c>
      <c r="AD21" s="86">
        <f>SUM(AD22:AD33)/12</f>
        <v>0</v>
      </c>
      <c r="AE21" s="86">
        <f>SUM(AE22:AE33)/12</f>
        <v>0</v>
      </c>
      <c r="AF21" s="14"/>
      <c r="AG21" s="14"/>
      <c r="AH21" s="86">
        <f t="shared" ref="AH21" si="19">P21+U21+Z21+AE21</f>
        <v>0</v>
      </c>
      <c r="AI21" s="21"/>
    </row>
    <row r="22" spans="1:35" ht="26" x14ac:dyDescent="0.35">
      <c r="A22" s="65"/>
      <c r="B22" s="65"/>
      <c r="C22" s="65"/>
      <c r="D22" s="29" t="s">
        <v>843</v>
      </c>
      <c r="E22" s="30" t="s">
        <v>844</v>
      </c>
      <c r="F22" s="98">
        <v>1</v>
      </c>
      <c r="G22" s="98">
        <v>1</v>
      </c>
      <c r="H22" s="101">
        <v>1</v>
      </c>
      <c r="I22" s="101"/>
      <c r="J22" s="101"/>
      <c r="K22" s="101"/>
      <c r="L22" s="30" t="s">
        <v>845</v>
      </c>
      <c r="M22" s="100" t="s">
        <v>842</v>
      </c>
      <c r="N22" s="18">
        <v>0</v>
      </c>
      <c r="O22" s="19">
        <f>+(N22*100%)/$G$22</f>
        <v>0</v>
      </c>
      <c r="P22" s="26">
        <f t="shared" ref="P22:P26" si="20">+O22</f>
        <v>0</v>
      </c>
      <c r="Q22" s="30"/>
      <c r="R22" s="30"/>
      <c r="S22" s="18">
        <v>0</v>
      </c>
      <c r="T22" s="19">
        <f>+(S22*100%)/$G$22</f>
        <v>0</v>
      </c>
      <c r="U22" s="26">
        <f t="shared" ref="U22:U33" si="21">+T22</f>
        <v>0</v>
      </c>
      <c r="V22" s="30"/>
      <c r="W22" s="30"/>
      <c r="X22" s="18">
        <v>0</v>
      </c>
      <c r="Y22" s="19">
        <f>+(X22*100%)/$G$22</f>
        <v>0</v>
      </c>
      <c r="Z22" s="26">
        <f t="shared" ref="Z22:Z33" si="22">+Y22</f>
        <v>0</v>
      </c>
      <c r="AA22" s="30"/>
      <c r="AB22" s="30"/>
      <c r="AC22" s="18">
        <v>0</v>
      </c>
      <c r="AD22" s="19">
        <f>+(AC22*100%)/$G$22</f>
        <v>0</v>
      </c>
      <c r="AE22" s="26">
        <f t="shared" ref="AE22:AE33" si="23">+AD22</f>
        <v>0</v>
      </c>
      <c r="AF22" s="30"/>
      <c r="AG22" s="30"/>
      <c r="AH22" s="26">
        <f t="shared" si="4"/>
        <v>0</v>
      </c>
      <c r="AI22" s="21"/>
    </row>
    <row r="23" spans="1:35" ht="39" x14ac:dyDescent="0.35">
      <c r="A23" s="65"/>
      <c r="B23" s="65"/>
      <c r="C23" s="65"/>
      <c r="D23" s="29" t="s">
        <v>846</v>
      </c>
      <c r="E23" s="30" t="s">
        <v>844</v>
      </c>
      <c r="F23" s="98">
        <v>1</v>
      </c>
      <c r="G23" s="98">
        <v>1</v>
      </c>
      <c r="H23" s="101">
        <v>1</v>
      </c>
      <c r="I23" s="101"/>
      <c r="J23" s="101"/>
      <c r="K23" s="101"/>
      <c r="L23" s="30" t="s">
        <v>847</v>
      </c>
      <c r="M23" s="100" t="s">
        <v>842</v>
      </c>
      <c r="N23" s="18">
        <v>0</v>
      </c>
      <c r="O23" s="19">
        <f>+(N23*100%)/$G$23</f>
        <v>0</v>
      </c>
      <c r="P23" s="26">
        <f t="shared" si="20"/>
        <v>0</v>
      </c>
      <c r="Q23" s="30"/>
      <c r="R23" s="30"/>
      <c r="S23" s="18">
        <v>0</v>
      </c>
      <c r="T23" s="19">
        <f>+(S23*100%)/$G$23</f>
        <v>0</v>
      </c>
      <c r="U23" s="26">
        <f t="shared" si="21"/>
        <v>0</v>
      </c>
      <c r="V23" s="30"/>
      <c r="W23" s="30"/>
      <c r="X23" s="18">
        <v>0</v>
      </c>
      <c r="Y23" s="19">
        <f>+(X23*100%)/$G$23</f>
        <v>0</v>
      </c>
      <c r="Z23" s="26">
        <f t="shared" si="22"/>
        <v>0</v>
      </c>
      <c r="AA23" s="30"/>
      <c r="AB23" s="30"/>
      <c r="AC23" s="18">
        <v>0</v>
      </c>
      <c r="AD23" s="19">
        <f>+(AC23*100%)/$G$23</f>
        <v>0</v>
      </c>
      <c r="AE23" s="26">
        <f t="shared" si="23"/>
        <v>0</v>
      </c>
      <c r="AF23" s="30"/>
      <c r="AG23" s="30"/>
      <c r="AH23" s="26">
        <f t="shared" si="4"/>
        <v>0</v>
      </c>
      <c r="AI23" s="21"/>
    </row>
    <row r="24" spans="1:35" ht="26" x14ac:dyDescent="0.35">
      <c r="A24" s="65"/>
      <c r="B24" s="65"/>
      <c r="C24" s="65"/>
      <c r="D24" s="29" t="s">
        <v>848</v>
      </c>
      <c r="E24" s="30" t="s">
        <v>849</v>
      </c>
      <c r="F24" s="98">
        <v>1</v>
      </c>
      <c r="G24" s="98">
        <v>1</v>
      </c>
      <c r="H24" s="101">
        <v>1</v>
      </c>
      <c r="I24" s="101"/>
      <c r="J24" s="101"/>
      <c r="K24" s="101"/>
      <c r="L24" s="30" t="s">
        <v>850</v>
      </c>
      <c r="M24" s="100" t="s">
        <v>842</v>
      </c>
      <c r="N24" s="18">
        <v>0</v>
      </c>
      <c r="O24" s="19">
        <f>+(N24*100%)/$G$24</f>
        <v>0</v>
      </c>
      <c r="P24" s="26">
        <f t="shared" si="20"/>
        <v>0</v>
      </c>
      <c r="Q24" s="30"/>
      <c r="R24" s="30"/>
      <c r="S24" s="18">
        <v>0</v>
      </c>
      <c r="T24" s="19">
        <f>+(S24*100%)/$G$24</f>
        <v>0</v>
      </c>
      <c r="U24" s="26">
        <f t="shared" si="21"/>
        <v>0</v>
      </c>
      <c r="V24" s="30"/>
      <c r="W24" s="30"/>
      <c r="X24" s="18">
        <v>0</v>
      </c>
      <c r="Y24" s="19">
        <f>+(X24*100%)/$G$24</f>
        <v>0</v>
      </c>
      <c r="Z24" s="26">
        <f t="shared" si="22"/>
        <v>0</v>
      </c>
      <c r="AA24" s="30"/>
      <c r="AB24" s="30"/>
      <c r="AC24" s="18">
        <v>0</v>
      </c>
      <c r="AD24" s="19">
        <f>+(AC24*100%)/$G$24</f>
        <v>0</v>
      </c>
      <c r="AE24" s="26">
        <f t="shared" si="23"/>
        <v>0</v>
      </c>
      <c r="AF24" s="30"/>
      <c r="AG24" s="30"/>
      <c r="AH24" s="26">
        <f t="shared" si="4"/>
        <v>0</v>
      </c>
      <c r="AI24" s="21"/>
    </row>
    <row r="25" spans="1:35" ht="26" x14ac:dyDescent="0.35">
      <c r="A25" s="65"/>
      <c r="B25" s="65"/>
      <c r="C25" s="65"/>
      <c r="D25" s="29" t="s">
        <v>851</v>
      </c>
      <c r="E25" s="30" t="s">
        <v>849</v>
      </c>
      <c r="F25" s="98">
        <v>1</v>
      </c>
      <c r="G25" s="98">
        <v>1</v>
      </c>
      <c r="H25" s="101">
        <v>1</v>
      </c>
      <c r="I25" s="101"/>
      <c r="J25" s="101"/>
      <c r="K25" s="101"/>
      <c r="L25" s="30" t="s">
        <v>850</v>
      </c>
      <c r="M25" s="100" t="s">
        <v>842</v>
      </c>
      <c r="N25" s="18">
        <v>0</v>
      </c>
      <c r="O25" s="19">
        <f>+(N25*100%)/$G$25</f>
        <v>0</v>
      </c>
      <c r="P25" s="26">
        <f t="shared" si="20"/>
        <v>0</v>
      </c>
      <c r="Q25" s="30"/>
      <c r="R25" s="30"/>
      <c r="S25" s="18">
        <v>0</v>
      </c>
      <c r="T25" s="19">
        <f>+(S25*100%)/$G$25</f>
        <v>0</v>
      </c>
      <c r="U25" s="26">
        <f t="shared" si="21"/>
        <v>0</v>
      </c>
      <c r="V25" s="30"/>
      <c r="W25" s="30"/>
      <c r="X25" s="18">
        <v>0</v>
      </c>
      <c r="Y25" s="19">
        <f>+(X25*100%)/$G$25</f>
        <v>0</v>
      </c>
      <c r="Z25" s="26">
        <f t="shared" si="22"/>
        <v>0</v>
      </c>
      <c r="AA25" s="30"/>
      <c r="AB25" s="30"/>
      <c r="AC25" s="18">
        <v>0</v>
      </c>
      <c r="AD25" s="19">
        <f>+(AC25*100%)/$G$25</f>
        <v>0</v>
      </c>
      <c r="AE25" s="26">
        <f t="shared" si="23"/>
        <v>0</v>
      </c>
      <c r="AF25" s="30"/>
      <c r="AG25" s="30"/>
      <c r="AH25" s="26">
        <f t="shared" si="4"/>
        <v>0</v>
      </c>
      <c r="AI25" s="21"/>
    </row>
    <row r="26" spans="1:35" ht="26" x14ac:dyDescent="0.35">
      <c r="A26" s="65"/>
      <c r="B26" s="65"/>
      <c r="C26" s="65"/>
      <c r="D26" s="29" t="s">
        <v>852</v>
      </c>
      <c r="E26" s="30" t="s">
        <v>853</v>
      </c>
      <c r="F26" s="98">
        <v>1</v>
      </c>
      <c r="G26" s="98">
        <v>1</v>
      </c>
      <c r="H26" s="101">
        <v>1</v>
      </c>
      <c r="I26" s="101"/>
      <c r="J26" s="101"/>
      <c r="K26" s="101"/>
      <c r="L26" s="30" t="s">
        <v>850</v>
      </c>
      <c r="M26" s="100" t="s">
        <v>842</v>
      </c>
      <c r="N26" s="18">
        <v>0</v>
      </c>
      <c r="O26" s="19">
        <f>+(N26*100%)/$G$26</f>
        <v>0</v>
      </c>
      <c r="P26" s="26">
        <f t="shared" si="20"/>
        <v>0</v>
      </c>
      <c r="Q26" s="30"/>
      <c r="R26" s="30"/>
      <c r="S26" s="18">
        <v>0</v>
      </c>
      <c r="T26" s="19">
        <f>+(S26*100%)/$G$26</f>
        <v>0</v>
      </c>
      <c r="U26" s="26">
        <f t="shared" si="21"/>
        <v>0</v>
      </c>
      <c r="V26" s="30"/>
      <c r="W26" s="30"/>
      <c r="X26" s="18">
        <v>0</v>
      </c>
      <c r="Y26" s="19">
        <f>+(X26*100%)/$G$26</f>
        <v>0</v>
      </c>
      <c r="Z26" s="26">
        <f t="shared" si="22"/>
        <v>0</v>
      </c>
      <c r="AA26" s="30"/>
      <c r="AB26" s="30"/>
      <c r="AC26" s="18">
        <v>0</v>
      </c>
      <c r="AD26" s="19">
        <f>+(AC26*100%)/$G$26</f>
        <v>0</v>
      </c>
      <c r="AE26" s="26">
        <f t="shared" si="23"/>
        <v>0</v>
      </c>
      <c r="AF26" s="30"/>
      <c r="AG26" s="30"/>
      <c r="AH26" s="26">
        <f t="shared" ref="AH26" si="24">P26+U26+Z26+AE26</f>
        <v>0</v>
      </c>
      <c r="AI26" s="21"/>
    </row>
    <row r="27" spans="1:35" ht="26" x14ac:dyDescent="0.35">
      <c r="A27" s="65"/>
      <c r="B27" s="65"/>
      <c r="C27" s="65"/>
      <c r="D27" s="29" t="s">
        <v>854</v>
      </c>
      <c r="E27" s="30" t="s">
        <v>853</v>
      </c>
      <c r="F27" s="98">
        <v>1</v>
      </c>
      <c r="G27" s="98">
        <v>1</v>
      </c>
      <c r="H27" s="101">
        <v>1</v>
      </c>
      <c r="I27" s="101"/>
      <c r="J27" s="101"/>
      <c r="K27" s="101"/>
      <c r="L27" s="30" t="s">
        <v>850</v>
      </c>
      <c r="M27" s="100" t="s">
        <v>842</v>
      </c>
      <c r="N27" s="18">
        <v>0</v>
      </c>
      <c r="O27" s="19">
        <f>+(N27*100%)/$G$27</f>
        <v>0</v>
      </c>
      <c r="P27" s="26">
        <f t="shared" ref="P27:P28" si="25">+O27</f>
        <v>0</v>
      </c>
      <c r="Q27" s="30"/>
      <c r="R27" s="30"/>
      <c r="S27" s="18">
        <v>0</v>
      </c>
      <c r="T27" s="19">
        <f>+(S27*100%)/$G$27</f>
        <v>0</v>
      </c>
      <c r="U27" s="26">
        <f t="shared" si="21"/>
        <v>0</v>
      </c>
      <c r="V27" s="30"/>
      <c r="W27" s="30"/>
      <c r="X27" s="18">
        <v>0</v>
      </c>
      <c r="Y27" s="19">
        <f>+(X27*100%)/$G$27</f>
        <v>0</v>
      </c>
      <c r="Z27" s="26">
        <f t="shared" si="22"/>
        <v>0</v>
      </c>
      <c r="AA27" s="30"/>
      <c r="AB27" s="30"/>
      <c r="AC27" s="18">
        <v>0</v>
      </c>
      <c r="AD27" s="19">
        <f>+(AC27*100%)/$G$27</f>
        <v>0</v>
      </c>
      <c r="AE27" s="26">
        <f t="shared" si="23"/>
        <v>0</v>
      </c>
      <c r="AF27" s="30"/>
      <c r="AG27" s="30"/>
      <c r="AH27" s="26">
        <f t="shared" si="4"/>
        <v>0</v>
      </c>
      <c r="AI27" s="21"/>
    </row>
    <row r="28" spans="1:35" ht="26" x14ac:dyDescent="0.35">
      <c r="A28" s="65"/>
      <c r="B28" s="65"/>
      <c r="C28" s="65"/>
      <c r="D28" s="29" t="s">
        <v>855</v>
      </c>
      <c r="E28" s="30" t="s">
        <v>856</v>
      </c>
      <c r="F28" s="98">
        <v>0</v>
      </c>
      <c r="G28" s="98">
        <v>2</v>
      </c>
      <c r="H28" s="101">
        <v>0.25</v>
      </c>
      <c r="I28" s="101">
        <v>0.25</v>
      </c>
      <c r="J28" s="101">
        <v>0.25</v>
      </c>
      <c r="K28" s="101">
        <v>0.25</v>
      </c>
      <c r="L28" s="30" t="s">
        <v>857</v>
      </c>
      <c r="M28" s="100" t="s">
        <v>842</v>
      </c>
      <c r="N28" s="18">
        <v>0</v>
      </c>
      <c r="O28" s="19">
        <f>+(N28*100%)/$G$28</f>
        <v>0</v>
      </c>
      <c r="P28" s="26">
        <f t="shared" si="25"/>
        <v>0</v>
      </c>
      <c r="Q28" s="30"/>
      <c r="R28" s="30"/>
      <c r="S28" s="18">
        <v>0</v>
      </c>
      <c r="T28" s="19">
        <f>+(S28*100%)/$G$28</f>
        <v>0</v>
      </c>
      <c r="U28" s="26">
        <f t="shared" si="21"/>
        <v>0</v>
      </c>
      <c r="V28" s="30"/>
      <c r="W28" s="30"/>
      <c r="X28" s="18">
        <v>0</v>
      </c>
      <c r="Y28" s="19">
        <f>+(X28*100%)/$G$28</f>
        <v>0</v>
      </c>
      <c r="Z28" s="26">
        <f t="shared" si="22"/>
        <v>0</v>
      </c>
      <c r="AA28" s="30"/>
      <c r="AB28" s="30"/>
      <c r="AC28" s="18">
        <v>0</v>
      </c>
      <c r="AD28" s="19">
        <f>+(AC28*100%)/$G$28</f>
        <v>0</v>
      </c>
      <c r="AE28" s="26">
        <f t="shared" si="23"/>
        <v>0</v>
      </c>
      <c r="AF28" s="30"/>
      <c r="AG28" s="30"/>
      <c r="AH28" s="26">
        <f t="shared" ref="AH28" si="26">P28+U28+Z28+AE28</f>
        <v>0</v>
      </c>
      <c r="AI28" s="21"/>
    </row>
    <row r="29" spans="1:35" ht="39" x14ac:dyDescent="0.35">
      <c r="A29" s="65"/>
      <c r="B29" s="65"/>
      <c r="C29" s="65"/>
      <c r="D29" s="29" t="s">
        <v>858</v>
      </c>
      <c r="E29" s="30" t="s">
        <v>859</v>
      </c>
      <c r="F29" s="98">
        <v>0</v>
      </c>
      <c r="G29" s="98">
        <v>1</v>
      </c>
      <c r="H29" s="101">
        <v>0.25</v>
      </c>
      <c r="I29" s="101">
        <v>0.25</v>
      </c>
      <c r="J29" s="101">
        <v>0.25</v>
      </c>
      <c r="K29" s="101">
        <v>0.25</v>
      </c>
      <c r="L29" s="30" t="s">
        <v>860</v>
      </c>
      <c r="M29" s="100" t="s">
        <v>842</v>
      </c>
      <c r="N29" s="18">
        <v>0</v>
      </c>
      <c r="O29" s="19">
        <f>+(N29*100%)/$G$29</f>
        <v>0</v>
      </c>
      <c r="P29" s="26">
        <f t="shared" ref="P29:P33" si="27">+O29</f>
        <v>0</v>
      </c>
      <c r="Q29" s="30"/>
      <c r="R29" s="31"/>
      <c r="S29" s="18">
        <v>0</v>
      </c>
      <c r="T29" s="19">
        <f>+(S29*100%)/$G$29</f>
        <v>0</v>
      </c>
      <c r="U29" s="26">
        <f t="shared" si="21"/>
        <v>0</v>
      </c>
      <c r="V29" s="30"/>
      <c r="W29" s="31"/>
      <c r="X29" s="18">
        <v>0</v>
      </c>
      <c r="Y29" s="19">
        <f>+(X29*100%)/$G$29</f>
        <v>0</v>
      </c>
      <c r="Z29" s="26">
        <f t="shared" si="22"/>
        <v>0</v>
      </c>
      <c r="AA29" s="30"/>
      <c r="AB29" s="31"/>
      <c r="AC29" s="18">
        <v>0</v>
      </c>
      <c r="AD29" s="19">
        <f>+(AC29*100%)/$G$29</f>
        <v>0</v>
      </c>
      <c r="AE29" s="26">
        <f t="shared" si="23"/>
        <v>0</v>
      </c>
      <c r="AF29" s="30"/>
      <c r="AG29" s="31"/>
      <c r="AH29" s="26">
        <f t="shared" si="4"/>
        <v>0</v>
      </c>
      <c r="AI29" s="21"/>
    </row>
    <row r="30" spans="1:35" ht="26" x14ac:dyDescent="0.35">
      <c r="A30" s="65"/>
      <c r="B30" s="65"/>
      <c r="C30" s="65"/>
      <c r="D30" s="29" t="s">
        <v>861</v>
      </c>
      <c r="E30" s="30" t="s">
        <v>862</v>
      </c>
      <c r="F30" s="98">
        <v>1</v>
      </c>
      <c r="G30" s="98">
        <v>1</v>
      </c>
      <c r="H30" s="101">
        <v>1</v>
      </c>
      <c r="I30" s="101"/>
      <c r="J30" s="101"/>
      <c r="K30" s="101"/>
      <c r="L30" s="30" t="s">
        <v>863</v>
      </c>
      <c r="M30" s="100" t="s">
        <v>842</v>
      </c>
      <c r="N30" s="18">
        <v>0</v>
      </c>
      <c r="O30" s="19">
        <f>+(N30*100%)/$G$30</f>
        <v>0</v>
      </c>
      <c r="P30" s="26">
        <f t="shared" si="27"/>
        <v>0</v>
      </c>
      <c r="Q30" s="30"/>
      <c r="R30" s="31"/>
      <c r="S30" s="18">
        <v>0</v>
      </c>
      <c r="T30" s="19">
        <f>+(S30*100%)/$G$30</f>
        <v>0</v>
      </c>
      <c r="U30" s="26">
        <f t="shared" si="21"/>
        <v>0</v>
      </c>
      <c r="V30" s="30"/>
      <c r="W30" s="31"/>
      <c r="X30" s="18">
        <v>0</v>
      </c>
      <c r="Y30" s="19">
        <f>+(X30*100%)/$G$30</f>
        <v>0</v>
      </c>
      <c r="Z30" s="26">
        <f t="shared" si="22"/>
        <v>0</v>
      </c>
      <c r="AA30" s="30"/>
      <c r="AB30" s="31"/>
      <c r="AC30" s="18">
        <v>0</v>
      </c>
      <c r="AD30" s="19">
        <f>+(AC30*100%)/$G$30</f>
        <v>0</v>
      </c>
      <c r="AE30" s="26">
        <f t="shared" si="23"/>
        <v>0</v>
      </c>
      <c r="AF30" s="30"/>
      <c r="AG30" s="31"/>
      <c r="AH30" s="26">
        <f t="shared" si="4"/>
        <v>0</v>
      </c>
      <c r="AI30" s="21"/>
    </row>
    <row r="31" spans="1:35" ht="26" x14ac:dyDescent="0.35">
      <c r="A31" s="65"/>
      <c r="B31" s="65"/>
      <c r="C31" s="65"/>
      <c r="D31" s="29" t="s">
        <v>864</v>
      </c>
      <c r="E31" s="30" t="s">
        <v>865</v>
      </c>
      <c r="F31" s="98">
        <v>1</v>
      </c>
      <c r="G31" s="98">
        <v>1</v>
      </c>
      <c r="H31" s="101"/>
      <c r="I31" s="101"/>
      <c r="J31" s="101">
        <v>1</v>
      </c>
      <c r="K31" s="101"/>
      <c r="L31" s="30" t="s">
        <v>866</v>
      </c>
      <c r="M31" s="100" t="s">
        <v>842</v>
      </c>
      <c r="N31" s="18">
        <v>0</v>
      </c>
      <c r="O31" s="19">
        <f>+(N31*100%)/$G$31</f>
        <v>0</v>
      </c>
      <c r="P31" s="26">
        <f t="shared" si="27"/>
        <v>0</v>
      </c>
      <c r="Q31" s="30"/>
      <c r="R31" s="31"/>
      <c r="S31" s="18">
        <v>0</v>
      </c>
      <c r="T31" s="19">
        <f>+(S31*100%)/$G$31</f>
        <v>0</v>
      </c>
      <c r="U31" s="26">
        <f t="shared" si="21"/>
        <v>0</v>
      </c>
      <c r="V31" s="30"/>
      <c r="W31" s="31"/>
      <c r="X31" s="18">
        <v>0</v>
      </c>
      <c r="Y31" s="19">
        <f>+(X31*100%)/$G$31</f>
        <v>0</v>
      </c>
      <c r="Z31" s="26">
        <f t="shared" si="22"/>
        <v>0</v>
      </c>
      <c r="AA31" s="30"/>
      <c r="AB31" s="31"/>
      <c r="AC31" s="18">
        <v>0</v>
      </c>
      <c r="AD31" s="19">
        <f>+(AC31*100%)/$G$31</f>
        <v>0</v>
      </c>
      <c r="AE31" s="26">
        <f t="shared" si="23"/>
        <v>0</v>
      </c>
      <c r="AF31" s="30"/>
      <c r="AG31" s="31"/>
      <c r="AH31" s="26">
        <f t="shared" si="4"/>
        <v>0</v>
      </c>
      <c r="AI31" s="21"/>
    </row>
    <row r="32" spans="1:35" ht="26" x14ac:dyDescent="0.35">
      <c r="A32" s="65"/>
      <c r="B32" s="65"/>
      <c r="C32" s="65"/>
      <c r="D32" s="29" t="s">
        <v>867</v>
      </c>
      <c r="E32" s="30" t="s">
        <v>868</v>
      </c>
      <c r="F32" s="98">
        <v>0</v>
      </c>
      <c r="G32" s="98">
        <v>5</v>
      </c>
      <c r="H32" s="101"/>
      <c r="I32" s="101">
        <v>0.5</v>
      </c>
      <c r="J32" s="101"/>
      <c r="K32" s="101">
        <v>0.5</v>
      </c>
      <c r="L32" s="30" t="s">
        <v>869</v>
      </c>
      <c r="M32" s="100" t="s">
        <v>842</v>
      </c>
      <c r="N32" s="18">
        <v>0</v>
      </c>
      <c r="O32" s="19">
        <f>+(N32*100%)/$G$32</f>
        <v>0</v>
      </c>
      <c r="P32" s="26">
        <f t="shared" si="27"/>
        <v>0</v>
      </c>
      <c r="Q32" s="30"/>
      <c r="R32" s="31"/>
      <c r="S32" s="18">
        <v>0</v>
      </c>
      <c r="T32" s="19">
        <f>+(S32*100%)/$G$32</f>
        <v>0</v>
      </c>
      <c r="U32" s="26">
        <f t="shared" si="21"/>
        <v>0</v>
      </c>
      <c r="V32" s="30"/>
      <c r="W32" s="31"/>
      <c r="X32" s="18">
        <v>0</v>
      </c>
      <c r="Y32" s="19">
        <f>+(X32*100%)/$G$32</f>
        <v>0</v>
      </c>
      <c r="Z32" s="26">
        <f t="shared" si="22"/>
        <v>0</v>
      </c>
      <c r="AA32" s="30"/>
      <c r="AB32" s="31"/>
      <c r="AC32" s="18">
        <v>0</v>
      </c>
      <c r="AD32" s="19">
        <f>+(AC32*100%)/$G$32</f>
        <v>0</v>
      </c>
      <c r="AE32" s="26">
        <f t="shared" si="23"/>
        <v>0</v>
      </c>
      <c r="AF32" s="30"/>
      <c r="AG32" s="31"/>
      <c r="AH32" s="26">
        <f t="shared" si="4"/>
        <v>0</v>
      </c>
      <c r="AI32" s="21"/>
    </row>
    <row r="33" spans="1:35" ht="26" x14ac:dyDescent="0.35">
      <c r="A33" s="65"/>
      <c r="B33" s="65"/>
      <c r="C33" s="65"/>
      <c r="D33" s="29" t="s">
        <v>870</v>
      </c>
      <c r="E33" s="30" t="s">
        <v>871</v>
      </c>
      <c r="F33" s="98">
        <v>1</v>
      </c>
      <c r="G33" s="98">
        <v>1</v>
      </c>
      <c r="H33" s="101"/>
      <c r="I33" s="101"/>
      <c r="J33" s="101">
        <v>1</v>
      </c>
      <c r="K33" s="101"/>
      <c r="L33" s="30" t="s">
        <v>872</v>
      </c>
      <c r="M33" s="100" t="s">
        <v>842</v>
      </c>
      <c r="N33" s="18">
        <v>0</v>
      </c>
      <c r="O33" s="19">
        <f>+(N33*100%)/$G$33</f>
        <v>0</v>
      </c>
      <c r="P33" s="26">
        <f t="shared" si="27"/>
        <v>0</v>
      </c>
      <c r="Q33" s="30"/>
      <c r="R33" s="31"/>
      <c r="S33" s="18">
        <v>0</v>
      </c>
      <c r="T33" s="19">
        <f>+(S33*100%)/$G$33</f>
        <v>0</v>
      </c>
      <c r="U33" s="26">
        <f t="shared" si="21"/>
        <v>0</v>
      </c>
      <c r="V33" s="30"/>
      <c r="W33" s="31"/>
      <c r="X33" s="18">
        <v>0</v>
      </c>
      <c r="Y33" s="19">
        <f>+(X33*100%)/$G$33</f>
        <v>0</v>
      </c>
      <c r="Z33" s="26">
        <f t="shared" si="22"/>
        <v>0</v>
      </c>
      <c r="AA33" s="30"/>
      <c r="AB33" s="31"/>
      <c r="AC33" s="18">
        <v>0</v>
      </c>
      <c r="AD33" s="19">
        <f>+(AC33*100%)/$G$33</f>
        <v>0</v>
      </c>
      <c r="AE33" s="26">
        <f t="shared" si="23"/>
        <v>0</v>
      </c>
      <c r="AF33" s="30"/>
      <c r="AG33" s="31"/>
      <c r="AH33" s="26">
        <f t="shared" si="4"/>
        <v>0</v>
      </c>
      <c r="AI33" s="21"/>
    </row>
    <row r="34" spans="1:35" ht="39" x14ac:dyDescent="0.35">
      <c r="A34" s="12"/>
      <c r="B34" s="12"/>
      <c r="C34" s="13" t="s">
        <v>873</v>
      </c>
      <c r="D34" s="95"/>
      <c r="E34" s="14" t="s">
        <v>64</v>
      </c>
      <c r="F34" s="16">
        <f>SUM(F35:F41)</f>
        <v>5</v>
      </c>
      <c r="G34" s="16">
        <f>SUM(G35:G41)</f>
        <v>9</v>
      </c>
      <c r="H34" s="27"/>
      <c r="I34" s="27"/>
      <c r="J34" s="27"/>
      <c r="K34" s="17">
        <v>1</v>
      </c>
      <c r="L34" s="14" t="s">
        <v>36</v>
      </c>
      <c r="M34" s="14" t="s">
        <v>874</v>
      </c>
      <c r="N34" s="85">
        <f>SUM(N35:N41)</f>
        <v>0</v>
      </c>
      <c r="O34" s="86">
        <f>SUM(O35:O41)/7</f>
        <v>0</v>
      </c>
      <c r="P34" s="86">
        <f>SUM(P35:P41)/7</f>
        <v>0</v>
      </c>
      <c r="Q34" s="14"/>
      <c r="R34" s="14"/>
      <c r="S34" s="85">
        <f>SUM(S35:S41)</f>
        <v>0</v>
      </c>
      <c r="T34" s="86">
        <f>SUM(T35:T41)/7</f>
        <v>0</v>
      </c>
      <c r="U34" s="86">
        <f>SUM(U35:U41)/7</f>
        <v>0</v>
      </c>
      <c r="V34" s="14"/>
      <c r="W34" s="14"/>
      <c r="X34" s="85">
        <f>SUM(X35:X41)</f>
        <v>0</v>
      </c>
      <c r="Y34" s="86">
        <f>SUM(Y35:Y41)/7</f>
        <v>0</v>
      </c>
      <c r="Z34" s="86">
        <f>SUM(Z35:Z41)/7</f>
        <v>0</v>
      </c>
      <c r="AA34" s="14"/>
      <c r="AB34" s="14"/>
      <c r="AC34" s="85">
        <f>SUM(AC35:AC41)</f>
        <v>0</v>
      </c>
      <c r="AD34" s="86">
        <f>SUM(AD35:AD41)/7</f>
        <v>0</v>
      </c>
      <c r="AE34" s="86">
        <f>SUM(AE35:AE41)/7</f>
        <v>0</v>
      </c>
      <c r="AF34" s="14"/>
      <c r="AG34" s="14"/>
      <c r="AH34" s="86">
        <f t="shared" ref="AH34:AH35" si="28">P34+U34+Z34+AE34</f>
        <v>0</v>
      </c>
      <c r="AI34" s="21"/>
    </row>
    <row r="35" spans="1:35" ht="39" x14ac:dyDescent="0.35">
      <c r="A35" s="60"/>
      <c r="B35" s="60"/>
      <c r="C35" s="31"/>
      <c r="D35" s="29" t="s">
        <v>875</v>
      </c>
      <c r="E35" s="30" t="s">
        <v>876</v>
      </c>
      <c r="F35" s="97">
        <v>0</v>
      </c>
      <c r="G35" s="102">
        <v>1</v>
      </c>
      <c r="H35" s="103"/>
      <c r="I35" s="32">
        <v>1</v>
      </c>
      <c r="J35" s="68"/>
      <c r="K35" s="103"/>
      <c r="L35" s="30" t="s">
        <v>877</v>
      </c>
      <c r="M35" s="30" t="s">
        <v>874</v>
      </c>
      <c r="N35" s="18">
        <v>0</v>
      </c>
      <c r="O35" s="19">
        <f>+(N35*100%)/$G$35</f>
        <v>0</v>
      </c>
      <c r="P35" s="26">
        <f t="shared" ref="P35" si="29">+O35</f>
        <v>0</v>
      </c>
      <c r="Q35" s="30"/>
      <c r="R35" s="30"/>
      <c r="S35" s="18">
        <v>0</v>
      </c>
      <c r="T35" s="19">
        <f>+(S35*100%)/$G$35</f>
        <v>0</v>
      </c>
      <c r="U35" s="26">
        <f t="shared" ref="U35:U41" si="30">+T35</f>
        <v>0</v>
      </c>
      <c r="V35" s="30"/>
      <c r="W35" s="30"/>
      <c r="X35" s="18">
        <v>0</v>
      </c>
      <c r="Y35" s="19">
        <f>+(X35*100%)/$G$35</f>
        <v>0</v>
      </c>
      <c r="Z35" s="26">
        <f t="shared" ref="Z35:Z41" si="31">+Y35</f>
        <v>0</v>
      </c>
      <c r="AA35" s="30"/>
      <c r="AB35" s="30"/>
      <c r="AC35" s="18">
        <v>0</v>
      </c>
      <c r="AD35" s="19">
        <f>+(AC35*100%)/$G$35</f>
        <v>0</v>
      </c>
      <c r="AE35" s="26">
        <f t="shared" ref="AE35:AE41" si="32">+AD35</f>
        <v>0</v>
      </c>
      <c r="AF35" s="30"/>
      <c r="AG35" s="30"/>
      <c r="AH35" s="26">
        <f t="shared" si="28"/>
        <v>0</v>
      </c>
      <c r="AI35" s="21"/>
    </row>
    <row r="36" spans="1:35" ht="39" x14ac:dyDescent="0.35">
      <c r="A36" s="30"/>
      <c r="B36" s="30"/>
      <c r="C36" s="31"/>
      <c r="D36" s="29" t="s">
        <v>878</v>
      </c>
      <c r="E36" s="30" t="s">
        <v>879</v>
      </c>
      <c r="F36" s="97">
        <v>1</v>
      </c>
      <c r="G36" s="102">
        <v>1</v>
      </c>
      <c r="H36" s="102"/>
      <c r="I36" s="102"/>
      <c r="J36" s="32">
        <v>1</v>
      </c>
      <c r="K36" s="102"/>
      <c r="L36" s="30" t="s">
        <v>252</v>
      </c>
      <c r="M36" s="30" t="s">
        <v>874</v>
      </c>
      <c r="N36" s="18">
        <v>0</v>
      </c>
      <c r="O36" s="19">
        <f>+(N36*100%)/$G$36</f>
        <v>0</v>
      </c>
      <c r="P36" s="26">
        <f t="shared" ref="P36:P40" si="33">+O36</f>
        <v>0</v>
      </c>
      <c r="Q36" s="30"/>
      <c r="R36" s="30"/>
      <c r="S36" s="18">
        <v>0</v>
      </c>
      <c r="T36" s="19">
        <f>+(S36*100%)/$G$36</f>
        <v>0</v>
      </c>
      <c r="U36" s="26">
        <f t="shared" si="30"/>
        <v>0</v>
      </c>
      <c r="V36" s="30"/>
      <c r="W36" s="30"/>
      <c r="X36" s="18">
        <v>0</v>
      </c>
      <c r="Y36" s="19">
        <f>+(X36*100%)/$G$36</f>
        <v>0</v>
      </c>
      <c r="Z36" s="26">
        <f t="shared" si="31"/>
        <v>0</v>
      </c>
      <c r="AA36" s="30"/>
      <c r="AB36" s="30"/>
      <c r="AC36" s="18">
        <v>0</v>
      </c>
      <c r="AD36" s="19">
        <f>+(AC36*100%)/$G$36</f>
        <v>0</v>
      </c>
      <c r="AE36" s="26">
        <f t="shared" si="32"/>
        <v>0</v>
      </c>
      <c r="AF36" s="30"/>
      <c r="AG36" s="30"/>
      <c r="AH36" s="26">
        <f t="shared" si="4"/>
        <v>0</v>
      </c>
      <c r="AI36" s="21"/>
    </row>
    <row r="37" spans="1:35" ht="26" x14ac:dyDescent="0.35">
      <c r="A37" s="30"/>
      <c r="B37" s="30"/>
      <c r="C37" s="31"/>
      <c r="D37" s="29" t="s">
        <v>880</v>
      </c>
      <c r="E37" s="30" t="s">
        <v>881</v>
      </c>
      <c r="F37" s="97">
        <v>3</v>
      </c>
      <c r="G37" s="102">
        <v>3</v>
      </c>
      <c r="H37" s="32"/>
      <c r="I37" s="104">
        <v>0.33329999999999999</v>
      </c>
      <c r="J37" s="104">
        <v>0.33329999999999999</v>
      </c>
      <c r="K37" s="104">
        <v>0.33329999999999999</v>
      </c>
      <c r="L37" s="30" t="s">
        <v>252</v>
      </c>
      <c r="M37" s="30" t="s">
        <v>874</v>
      </c>
      <c r="N37" s="18">
        <v>0</v>
      </c>
      <c r="O37" s="19">
        <f>+(N37*100%)/$G$37</f>
        <v>0</v>
      </c>
      <c r="P37" s="26">
        <f t="shared" si="33"/>
        <v>0</v>
      </c>
      <c r="Q37" s="30"/>
      <c r="R37" s="30"/>
      <c r="S37" s="18">
        <v>0</v>
      </c>
      <c r="T37" s="19">
        <f>+(S37*100%)/$G$37</f>
        <v>0</v>
      </c>
      <c r="U37" s="26">
        <f t="shared" si="30"/>
        <v>0</v>
      </c>
      <c r="V37" s="30"/>
      <c r="W37" s="30"/>
      <c r="X37" s="18">
        <v>0</v>
      </c>
      <c r="Y37" s="19">
        <f>+(X37*100%)/$G$37</f>
        <v>0</v>
      </c>
      <c r="Z37" s="26">
        <f t="shared" si="31"/>
        <v>0</v>
      </c>
      <c r="AA37" s="30"/>
      <c r="AB37" s="30"/>
      <c r="AC37" s="18">
        <v>0</v>
      </c>
      <c r="AD37" s="19">
        <f>+(AC37*100%)/$G$37</f>
        <v>0</v>
      </c>
      <c r="AE37" s="26">
        <f t="shared" si="32"/>
        <v>0</v>
      </c>
      <c r="AF37" s="30"/>
      <c r="AG37" s="30"/>
      <c r="AH37" s="26">
        <f t="shared" si="4"/>
        <v>0</v>
      </c>
      <c r="AI37" s="21"/>
    </row>
    <row r="38" spans="1:35" ht="26" x14ac:dyDescent="0.35">
      <c r="A38" s="30"/>
      <c r="B38" s="30"/>
      <c r="C38" s="31"/>
      <c r="D38" s="29" t="s">
        <v>882</v>
      </c>
      <c r="E38" s="30" t="s">
        <v>883</v>
      </c>
      <c r="F38" s="97">
        <v>1</v>
      </c>
      <c r="G38" s="102">
        <v>1</v>
      </c>
      <c r="H38" s="101">
        <v>1</v>
      </c>
      <c r="I38" s="102"/>
      <c r="J38" s="32"/>
      <c r="K38" s="102"/>
      <c r="L38" s="30" t="s">
        <v>252</v>
      </c>
      <c r="M38" s="30" t="s">
        <v>874</v>
      </c>
      <c r="N38" s="18">
        <v>0</v>
      </c>
      <c r="O38" s="19">
        <f>+(N38*100%)/$G$38</f>
        <v>0</v>
      </c>
      <c r="P38" s="26">
        <f t="shared" si="33"/>
        <v>0</v>
      </c>
      <c r="Q38" s="30"/>
      <c r="R38" s="30"/>
      <c r="S38" s="18">
        <v>0</v>
      </c>
      <c r="T38" s="19">
        <f>+(S38*100%)/$G$38</f>
        <v>0</v>
      </c>
      <c r="U38" s="26">
        <f t="shared" si="30"/>
        <v>0</v>
      </c>
      <c r="V38" s="30"/>
      <c r="W38" s="30"/>
      <c r="X38" s="18">
        <v>0</v>
      </c>
      <c r="Y38" s="19">
        <f>+(X38*100%)/$G$38</f>
        <v>0</v>
      </c>
      <c r="Z38" s="26">
        <f t="shared" si="31"/>
        <v>0</v>
      </c>
      <c r="AA38" s="30"/>
      <c r="AB38" s="30"/>
      <c r="AC38" s="18">
        <v>0</v>
      </c>
      <c r="AD38" s="19">
        <f>+(AC38*100%)/$G$38</f>
        <v>0</v>
      </c>
      <c r="AE38" s="26">
        <f t="shared" si="32"/>
        <v>0</v>
      </c>
      <c r="AF38" s="30"/>
      <c r="AG38" s="30"/>
      <c r="AH38" s="26">
        <f t="shared" si="4"/>
        <v>0</v>
      </c>
      <c r="AI38" s="21"/>
    </row>
    <row r="39" spans="1:35" ht="26" x14ac:dyDescent="0.35">
      <c r="A39" s="30"/>
      <c r="B39" s="30"/>
      <c r="C39" s="31"/>
      <c r="D39" s="29" t="s">
        <v>884</v>
      </c>
      <c r="E39" s="30" t="s">
        <v>885</v>
      </c>
      <c r="F39" s="97">
        <v>0</v>
      </c>
      <c r="G39" s="102">
        <v>1</v>
      </c>
      <c r="H39" s="32"/>
      <c r="I39" s="32"/>
      <c r="J39" s="32"/>
      <c r="K39" s="32">
        <v>1</v>
      </c>
      <c r="L39" s="30" t="s">
        <v>886</v>
      </c>
      <c r="M39" s="30" t="s">
        <v>874</v>
      </c>
      <c r="N39" s="18">
        <v>0</v>
      </c>
      <c r="O39" s="19">
        <f>+(N39*100%)/$G$39</f>
        <v>0</v>
      </c>
      <c r="P39" s="26">
        <f t="shared" si="33"/>
        <v>0</v>
      </c>
      <c r="Q39" s="30"/>
      <c r="R39" s="30"/>
      <c r="S39" s="18">
        <v>0</v>
      </c>
      <c r="T39" s="19">
        <f>+(S39*100%)/$G$39</f>
        <v>0</v>
      </c>
      <c r="U39" s="26">
        <f t="shared" si="30"/>
        <v>0</v>
      </c>
      <c r="V39" s="30"/>
      <c r="W39" s="30"/>
      <c r="X39" s="18">
        <v>0</v>
      </c>
      <c r="Y39" s="19">
        <f>+(X39*100%)/$G$39</f>
        <v>0</v>
      </c>
      <c r="Z39" s="26">
        <f t="shared" si="31"/>
        <v>0</v>
      </c>
      <c r="AA39" s="30"/>
      <c r="AB39" s="30"/>
      <c r="AC39" s="18">
        <v>0</v>
      </c>
      <c r="AD39" s="19">
        <f>+(AC39*100%)/$G$39</f>
        <v>0</v>
      </c>
      <c r="AE39" s="26">
        <f t="shared" si="32"/>
        <v>0</v>
      </c>
      <c r="AF39" s="30"/>
      <c r="AG39" s="30"/>
      <c r="AH39" s="26">
        <f t="shared" si="4"/>
        <v>0</v>
      </c>
      <c r="AI39" s="21"/>
    </row>
    <row r="40" spans="1:35" ht="26" x14ac:dyDescent="0.35">
      <c r="A40" s="29"/>
      <c r="B40" s="29"/>
      <c r="C40" s="65"/>
      <c r="D40" s="29" t="s">
        <v>887</v>
      </c>
      <c r="E40" s="30" t="s">
        <v>888</v>
      </c>
      <c r="F40" s="97">
        <v>0</v>
      </c>
      <c r="G40" s="102">
        <v>1</v>
      </c>
      <c r="H40" s="105"/>
      <c r="I40" s="105"/>
      <c r="J40" s="32"/>
      <c r="K40" s="32">
        <v>1</v>
      </c>
      <c r="L40" s="30" t="s">
        <v>889</v>
      </c>
      <c r="M40" s="30" t="s">
        <v>874</v>
      </c>
      <c r="N40" s="18">
        <v>0</v>
      </c>
      <c r="O40" s="19">
        <f>+(N40*100%)/$G$40</f>
        <v>0</v>
      </c>
      <c r="P40" s="26">
        <f t="shared" si="33"/>
        <v>0</v>
      </c>
      <c r="Q40" s="30"/>
      <c r="R40" s="30"/>
      <c r="S40" s="18">
        <v>0</v>
      </c>
      <c r="T40" s="19">
        <f>+(S40*100%)/$G$40</f>
        <v>0</v>
      </c>
      <c r="U40" s="26">
        <f t="shared" si="30"/>
        <v>0</v>
      </c>
      <c r="V40" s="30"/>
      <c r="W40" s="30"/>
      <c r="X40" s="18">
        <v>0</v>
      </c>
      <c r="Y40" s="19">
        <f>+(X40*100%)/$G$40</f>
        <v>0</v>
      </c>
      <c r="Z40" s="26">
        <f t="shared" si="31"/>
        <v>0</v>
      </c>
      <c r="AA40" s="30"/>
      <c r="AB40" s="30"/>
      <c r="AC40" s="18">
        <v>0</v>
      </c>
      <c r="AD40" s="19">
        <f>+(AC40*100%)/$G$40</f>
        <v>0</v>
      </c>
      <c r="AE40" s="26">
        <f t="shared" si="32"/>
        <v>0</v>
      </c>
      <c r="AF40" s="30"/>
      <c r="AG40" s="30"/>
      <c r="AH40" s="26">
        <f t="shared" ref="AH40" si="34">P40+U40+Z40+AE40</f>
        <v>0</v>
      </c>
      <c r="AI40" s="21"/>
    </row>
    <row r="41" spans="1:35" ht="52" x14ac:dyDescent="0.35">
      <c r="A41" s="59"/>
      <c r="B41" s="60"/>
      <c r="C41" s="61"/>
      <c r="D41" s="63" t="s">
        <v>336</v>
      </c>
      <c r="E41" s="30" t="s">
        <v>337</v>
      </c>
      <c r="F41" s="31">
        <v>0</v>
      </c>
      <c r="G41" s="22">
        <v>1</v>
      </c>
      <c r="H41" s="23">
        <v>1</v>
      </c>
      <c r="I41" s="23"/>
      <c r="J41" s="23"/>
      <c r="K41" s="23"/>
      <c r="L41" s="30" t="s">
        <v>338</v>
      </c>
      <c r="M41" s="30" t="s">
        <v>339</v>
      </c>
      <c r="N41" s="18">
        <v>0</v>
      </c>
      <c r="O41" s="19">
        <f>+(N41*100%)/$G$41</f>
        <v>0</v>
      </c>
      <c r="P41" s="26">
        <f t="shared" ref="P41:P47" si="35">+O41</f>
        <v>0</v>
      </c>
      <c r="Q41" s="30"/>
      <c r="R41" s="31"/>
      <c r="S41" s="18">
        <v>0</v>
      </c>
      <c r="T41" s="19">
        <f>+(S41*100%)/$G$41</f>
        <v>0</v>
      </c>
      <c r="U41" s="26">
        <f t="shared" si="30"/>
        <v>0</v>
      </c>
      <c r="V41" s="30"/>
      <c r="W41" s="31"/>
      <c r="X41" s="18">
        <v>0</v>
      </c>
      <c r="Y41" s="19">
        <f>+(X41*100%)/$G$41</f>
        <v>0</v>
      </c>
      <c r="Z41" s="26">
        <f t="shared" si="31"/>
        <v>0</v>
      </c>
      <c r="AA41" s="30"/>
      <c r="AB41" s="31"/>
      <c r="AC41" s="18">
        <v>0</v>
      </c>
      <c r="AD41" s="19">
        <f>+(AC41*100%)/$G$41</f>
        <v>0</v>
      </c>
      <c r="AE41" s="26">
        <f t="shared" si="32"/>
        <v>0</v>
      </c>
      <c r="AF41" s="30"/>
      <c r="AG41" s="31"/>
      <c r="AH41" s="26">
        <f t="shared" si="4"/>
        <v>0</v>
      </c>
      <c r="AI41" s="21"/>
    </row>
    <row r="42" spans="1:35" ht="117" x14ac:dyDescent="0.35">
      <c r="A42" s="12"/>
      <c r="B42" s="12"/>
      <c r="C42" s="13" t="s">
        <v>890</v>
      </c>
      <c r="D42" s="95"/>
      <c r="E42" s="14" t="s">
        <v>815</v>
      </c>
      <c r="F42" s="16">
        <f>SUM(F43:F48)</f>
        <v>60</v>
      </c>
      <c r="G42" s="16">
        <f>SUM(G43:G48)</f>
        <v>66</v>
      </c>
      <c r="H42" s="17">
        <v>0.25</v>
      </c>
      <c r="I42" s="17">
        <v>0.25</v>
      </c>
      <c r="J42" s="17">
        <v>0.25</v>
      </c>
      <c r="K42" s="17">
        <v>0.25</v>
      </c>
      <c r="L42" s="14" t="s">
        <v>76</v>
      </c>
      <c r="M42" s="14" t="s">
        <v>891</v>
      </c>
      <c r="N42" s="85">
        <f>SUM(N43:N48)</f>
        <v>0</v>
      </c>
      <c r="O42" s="86">
        <f>SUM(O43:O48)/6</f>
        <v>0</v>
      </c>
      <c r="P42" s="86">
        <f>SUM(P43:P48)/6</f>
        <v>0</v>
      </c>
      <c r="Q42" s="14"/>
      <c r="R42" s="14"/>
      <c r="S42" s="85">
        <f>SUM(S43:S48)</f>
        <v>0</v>
      </c>
      <c r="T42" s="86">
        <f>SUM(T43:T48)/6</f>
        <v>0</v>
      </c>
      <c r="U42" s="86">
        <f>SUM(U43:U48)/6</f>
        <v>0</v>
      </c>
      <c r="V42" s="14"/>
      <c r="W42" s="14"/>
      <c r="X42" s="85">
        <f>SUM(X43:X48)</f>
        <v>0</v>
      </c>
      <c r="Y42" s="86">
        <f>SUM(Y43:Y48)/6</f>
        <v>0</v>
      </c>
      <c r="Z42" s="86">
        <f>SUM(Z43:Z48)/6</f>
        <v>0</v>
      </c>
      <c r="AA42" s="14"/>
      <c r="AB42" s="14"/>
      <c r="AC42" s="85">
        <f>SUM(AC43:AC48)</f>
        <v>0</v>
      </c>
      <c r="AD42" s="86">
        <f>SUM(AD43:AD48)/6</f>
        <v>0</v>
      </c>
      <c r="AE42" s="86">
        <f>SUM(AE43:AE48)/6</f>
        <v>0</v>
      </c>
      <c r="AF42" s="14"/>
      <c r="AG42" s="14"/>
      <c r="AH42" s="86">
        <f t="shared" ref="AH42" si="36">P42+U42+Z42+AE42</f>
        <v>0</v>
      </c>
      <c r="AI42" s="21"/>
    </row>
    <row r="43" spans="1:35" x14ac:dyDescent="0.35">
      <c r="A43" s="106"/>
      <c r="B43" s="29"/>
      <c r="C43" s="29"/>
      <c r="D43" s="29" t="s">
        <v>892</v>
      </c>
      <c r="E43" s="30" t="s">
        <v>893</v>
      </c>
      <c r="F43" s="30">
        <v>17</v>
      </c>
      <c r="G43" s="30">
        <v>10</v>
      </c>
      <c r="H43" s="32">
        <v>0.25</v>
      </c>
      <c r="I43" s="32">
        <v>0.25</v>
      </c>
      <c r="J43" s="32">
        <v>0.25</v>
      </c>
      <c r="K43" s="32">
        <v>0.25</v>
      </c>
      <c r="L43" s="30" t="s">
        <v>894</v>
      </c>
      <c r="M43" s="30" t="s">
        <v>891</v>
      </c>
      <c r="N43" s="18">
        <v>0</v>
      </c>
      <c r="O43" s="19">
        <f>+(N43*100%)/$G$43</f>
        <v>0</v>
      </c>
      <c r="P43" s="26">
        <f t="shared" si="35"/>
        <v>0</v>
      </c>
      <c r="Q43" s="30"/>
      <c r="R43" s="31"/>
      <c r="S43" s="18">
        <v>0</v>
      </c>
      <c r="T43" s="19">
        <f>+(S43*100%)/$G$43</f>
        <v>0</v>
      </c>
      <c r="U43" s="26">
        <f t="shared" ref="U43:U48" si="37">+T43</f>
        <v>0</v>
      </c>
      <c r="V43" s="30"/>
      <c r="W43" s="31"/>
      <c r="X43" s="18">
        <v>0</v>
      </c>
      <c r="Y43" s="19">
        <f>+(X43*100%)/$G$43</f>
        <v>0</v>
      </c>
      <c r="Z43" s="26">
        <f t="shared" ref="Z43:Z48" si="38">+Y43</f>
        <v>0</v>
      </c>
      <c r="AA43" s="30"/>
      <c r="AB43" s="31"/>
      <c r="AC43" s="18">
        <v>0</v>
      </c>
      <c r="AD43" s="19">
        <f>+(AC43*100%)/$G$43</f>
        <v>0</v>
      </c>
      <c r="AE43" s="26">
        <f t="shared" ref="AE43:AE48" si="39">+AD43</f>
        <v>0</v>
      </c>
      <c r="AF43" s="30"/>
      <c r="AG43" s="31"/>
      <c r="AH43" s="26">
        <f t="shared" si="4"/>
        <v>0</v>
      </c>
      <c r="AI43" s="21"/>
    </row>
    <row r="44" spans="1:35" x14ac:dyDescent="0.35">
      <c r="A44" s="106"/>
      <c r="B44" s="29"/>
      <c r="C44" s="29"/>
      <c r="D44" s="29" t="s">
        <v>895</v>
      </c>
      <c r="E44" s="30" t="s">
        <v>896</v>
      </c>
      <c r="F44" s="30">
        <v>19</v>
      </c>
      <c r="G44" s="30">
        <v>15</v>
      </c>
      <c r="H44" s="32">
        <v>0.25</v>
      </c>
      <c r="I44" s="32">
        <v>0.25</v>
      </c>
      <c r="J44" s="32">
        <v>0.25</v>
      </c>
      <c r="K44" s="32">
        <v>0.25</v>
      </c>
      <c r="L44" s="30" t="s">
        <v>897</v>
      </c>
      <c r="M44" s="30" t="s">
        <v>891</v>
      </c>
      <c r="N44" s="18">
        <v>0</v>
      </c>
      <c r="O44" s="19">
        <f>+(N44*100%)/$G$44</f>
        <v>0</v>
      </c>
      <c r="P44" s="26">
        <f t="shared" si="35"/>
        <v>0</v>
      </c>
      <c r="Q44" s="30"/>
      <c r="R44" s="31"/>
      <c r="S44" s="18">
        <v>0</v>
      </c>
      <c r="T44" s="19">
        <f>+(S44*100%)/$G$44</f>
        <v>0</v>
      </c>
      <c r="U44" s="26">
        <f t="shared" si="37"/>
        <v>0</v>
      </c>
      <c r="V44" s="30"/>
      <c r="W44" s="31"/>
      <c r="X44" s="18">
        <v>0</v>
      </c>
      <c r="Y44" s="19">
        <f>+(X44*100%)/$G$44</f>
        <v>0</v>
      </c>
      <c r="Z44" s="26">
        <f t="shared" si="38"/>
        <v>0</v>
      </c>
      <c r="AA44" s="30"/>
      <c r="AB44" s="31"/>
      <c r="AC44" s="18">
        <v>0</v>
      </c>
      <c r="AD44" s="19">
        <f>+(AC44*100%)/$G$44</f>
        <v>0</v>
      </c>
      <c r="AE44" s="26">
        <f t="shared" si="39"/>
        <v>0</v>
      </c>
      <c r="AF44" s="30"/>
      <c r="AG44" s="31"/>
      <c r="AH44" s="26">
        <f t="shared" si="4"/>
        <v>0</v>
      </c>
      <c r="AI44" s="21"/>
    </row>
    <row r="45" spans="1:35" ht="52" x14ac:dyDescent="0.35">
      <c r="A45" s="106"/>
      <c r="B45" s="29"/>
      <c r="C45" s="29"/>
      <c r="D45" s="29" t="s">
        <v>898</v>
      </c>
      <c r="E45" s="30" t="s">
        <v>899</v>
      </c>
      <c r="F45" s="30">
        <v>17</v>
      </c>
      <c r="G45" s="30">
        <v>30</v>
      </c>
      <c r="H45" s="32">
        <v>0.25</v>
      </c>
      <c r="I45" s="32">
        <v>0.25</v>
      </c>
      <c r="J45" s="32">
        <v>0.25</v>
      </c>
      <c r="K45" s="32">
        <v>0.25</v>
      </c>
      <c r="L45" s="30" t="s">
        <v>900</v>
      </c>
      <c r="M45" s="30" t="s">
        <v>891</v>
      </c>
      <c r="N45" s="18">
        <v>0</v>
      </c>
      <c r="O45" s="19">
        <f>+(N45*100%)/$G$45</f>
        <v>0</v>
      </c>
      <c r="P45" s="26">
        <f t="shared" si="35"/>
        <v>0</v>
      </c>
      <c r="Q45" s="30"/>
      <c r="R45" s="31"/>
      <c r="S45" s="18">
        <v>0</v>
      </c>
      <c r="T45" s="19">
        <f>+(S45*100%)/$G$45</f>
        <v>0</v>
      </c>
      <c r="U45" s="26">
        <f t="shared" si="37"/>
        <v>0</v>
      </c>
      <c r="V45" s="30"/>
      <c r="W45" s="31"/>
      <c r="X45" s="18">
        <v>0</v>
      </c>
      <c r="Y45" s="19">
        <f>+(X45*100%)/$G$45</f>
        <v>0</v>
      </c>
      <c r="Z45" s="26">
        <f t="shared" si="38"/>
        <v>0</v>
      </c>
      <c r="AA45" s="30"/>
      <c r="AB45" s="31"/>
      <c r="AC45" s="18">
        <v>0</v>
      </c>
      <c r="AD45" s="19">
        <f>+(AC45*100%)/$G$45</f>
        <v>0</v>
      </c>
      <c r="AE45" s="26">
        <f t="shared" si="39"/>
        <v>0</v>
      </c>
      <c r="AF45" s="30"/>
      <c r="AG45" s="31"/>
      <c r="AH45" s="26">
        <f t="shared" si="4"/>
        <v>0</v>
      </c>
      <c r="AI45" s="21"/>
    </row>
    <row r="46" spans="1:35" ht="26" x14ac:dyDescent="0.35">
      <c r="A46" s="106"/>
      <c r="B46" s="29"/>
      <c r="C46" s="29"/>
      <c r="D46" s="29" t="s">
        <v>901</v>
      </c>
      <c r="E46" s="30" t="s">
        <v>902</v>
      </c>
      <c r="F46" s="30">
        <v>2</v>
      </c>
      <c r="G46" s="30">
        <v>5</v>
      </c>
      <c r="H46" s="32">
        <v>0.25</v>
      </c>
      <c r="I46" s="32">
        <v>0.25</v>
      </c>
      <c r="J46" s="32">
        <v>0.25</v>
      </c>
      <c r="K46" s="32">
        <v>0.25</v>
      </c>
      <c r="L46" s="30" t="s">
        <v>903</v>
      </c>
      <c r="M46" s="30" t="s">
        <v>891</v>
      </c>
      <c r="N46" s="18">
        <v>0</v>
      </c>
      <c r="O46" s="19">
        <f>+(N46*100%)/$G$46</f>
        <v>0</v>
      </c>
      <c r="P46" s="26">
        <f t="shared" si="35"/>
        <v>0</v>
      </c>
      <c r="Q46" s="30"/>
      <c r="R46" s="31"/>
      <c r="S46" s="18">
        <v>0</v>
      </c>
      <c r="T46" s="19">
        <f>+(S46*100%)/$G$46</f>
        <v>0</v>
      </c>
      <c r="U46" s="26">
        <f t="shared" si="37"/>
        <v>0</v>
      </c>
      <c r="V46" s="30"/>
      <c r="W46" s="31"/>
      <c r="X46" s="18">
        <v>0</v>
      </c>
      <c r="Y46" s="19">
        <f>+(X46*100%)/$G$46</f>
        <v>0</v>
      </c>
      <c r="Z46" s="26">
        <f t="shared" si="38"/>
        <v>0</v>
      </c>
      <c r="AA46" s="30"/>
      <c r="AB46" s="31"/>
      <c r="AC46" s="18">
        <v>0</v>
      </c>
      <c r="AD46" s="19">
        <f>+(AC46*100%)/$G$46</f>
        <v>0</v>
      </c>
      <c r="AE46" s="26">
        <f t="shared" si="39"/>
        <v>0</v>
      </c>
      <c r="AF46" s="30"/>
      <c r="AG46" s="31"/>
      <c r="AH46" s="26">
        <f t="shared" si="4"/>
        <v>0</v>
      </c>
      <c r="AI46" s="21"/>
    </row>
    <row r="47" spans="1:35" ht="26" x14ac:dyDescent="0.35">
      <c r="A47" s="106"/>
      <c r="B47" s="29"/>
      <c r="C47" s="29"/>
      <c r="D47" s="29" t="s">
        <v>904</v>
      </c>
      <c r="E47" s="30" t="s">
        <v>905</v>
      </c>
      <c r="F47" s="30">
        <v>2</v>
      </c>
      <c r="G47" s="30">
        <v>2</v>
      </c>
      <c r="H47" s="32">
        <v>0.25</v>
      </c>
      <c r="I47" s="32">
        <v>0.25</v>
      </c>
      <c r="J47" s="32"/>
      <c r="K47" s="32"/>
      <c r="L47" s="30" t="s">
        <v>906</v>
      </c>
      <c r="M47" s="30" t="s">
        <v>891</v>
      </c>
      <c r="N47" s="18">
        <v>0</v>
      </c>
      <c r="O47" s="19">
        <f>+(N47*100%)/$G$47</f>
        <v>0</v>
      </c>
      <c r="P47" s="26">
        <f t="shared" si="35"/>
        <v>0</v>
      </c>
      <c r="Q47" s="30"/>
      <c r="R47" s="30"/>
      <c r="S47" s="18">
        <v>0</v>
      </c>
      <c r="T47" s="19">
        <f>+(S47*100%)/$G$47</f>
        <v>0</v>
      </c>
      <c r="U47" s="26">
        <f t="shared" si="37"/>
        <v>0</v>
      </c>
      <c r="V47" s="30"/>
      <c r="W47" s="30"/>
      <c r="X47" s="18">
        <v>0</v>
      </c>
      <c r="Y47" s="19">
        <f>+(X47*100%)/$G$47</f>
        <v>0</v>
      </c>
      <c r="Z47" s="26">
        <f t="shared" si="38"/>
        <v>0</v>
      </c>
      <c r="AA47" s="30"/>
      <c r="AB47" s="30"/>
      <c r="AC47" s="18">
        <v>0</v>
      </c>
      <c r="AD47" s="19">
        <f>+(AC47*100%)/$G$47</f>
        <v>0</v>
      </c>
      <c r="AE47" s="26">
        <f t="shared" si="39"/>
        <v>0</v>
      </c>
      <c r="AF47" s="30"/>
      <c r="AG47" s="30"/>
      <c r="AH47" s="26">
        <f t="shared" ref="AH47" si="40">P47+U47+Z47+AE47</f>
        <v>0</v>
      </c>
      <c r="AI47" s="21"/>
    </row>
    <row r="48" spans="1:35" ht="52" x14ac:dyDescent="0.35">
      <c r="A48" s="106"/>
      <c r="B48" s="29"/>
      <c r="C48" s="29"/>
      <c r="D48" s="29" t="s">
        <v>907</v>
      </c>
      <c r="E48" s="30" t="s">
        <v>908</v>
      </c>
      <c r="F48" s="30">
        <v>3</v>
      </c>
      <c r="G48" s="30">
        <v>4</v>
      </c>
      <c r="H48" s="32"/>
      <c r="I48" s="32">
        <v>0.5</v>
      </c>
      <c r="J48" s="32"/>
      <c r="K48" s="32">
        <v>0.5</v>
      </c>
      <c r="L48" s="30" t="s">
        <v>909</v>
      </c>
      <c r="M48" s="30" t="s">
        <v>891</v>
      </c>
      <c r="N48" s="18">
        <v>0</v>
      </c>
      <c r="O48" s="19">
        <f>+(N48*100%)/$G$48</f>
        <v>0</v>
      </c>
      <c r="P48" s="26">
        <f t="shared" ref="P48:P52" si="41">+O48</f>
        <v>0</v>
      </c>
      <c r="Q48" s="30"/>
      <c r="R48" s="31"/>
      <c r="S48" s="18">
        <v>0</v>
      </c>
      <c r="T48" s="19">
        <f>+(S48*100%)/$G$48</f>
        <v>0</v>
      </c>
      <c r="U48" s="26">
        <f t="shared" si="37"/>
        <v>0</v>
      </c>
      <c r="V48" s="30"/>
      <c r="W48" s="31"/>
      <c r="X48" s="18">
        <v>0</v>
      </c>
      <c r="Y48" s="19">
        <f>+(X48*100%)/$G$48</f>
        <v>0</v>
      </c>
      <c r="Z48" s="26">
        <f t="shared" si="38"/>
        <v>0</v>
      </c>
      <c r="AA48" s="30"/>
      <c r="AB48" s="31"/>
      <c r="AC48" s="18">
        <v>0</v>
      </c>
      <c r="AD48" s="19">
        <f>+(AC48*100%)/$G$48</f>
        <v>0</v>
      </c>
      <c r="AE48" s="26">
        <f t="shared" si="39"/>
        <v>0</v>
      </c>
      <c r="AF48" s="30"/>
      <c r="AG48" s="31"/>
      <c r="AH48" s="26">
        <f t="shared" si="4"/>
        <v>0</v>
      </c>
      <c r="AI48" s="21"/>
    </row>
    <row r="49" spans="1:35" ht="52" x14ac:dyDescent="0.35">
      <c r="A49" s="12"/>
      <c r="B49" s="12"/>
      <c r="C49" s="13" t="s">
        <v>910</v>
      </c>
      <c r="D49" s="95"/>
      <c r="E49" s="14" t="s">
        <v>911</v>
      </c>
      <c r="F49" s="16">
        <f>SUM(F50:F54)</f>
        <v>0</v>
      </c>
      <c r="G49" s="16">
        <f>SUM(G50:G54)</f>
        <v>9</v>
      </c>
      <c r="H49" s="17">
        <v>0.25</v>
      </c>
      <c r="I49" s="17">
        <v>0.25</v>
      </c>
      <c r="J49" s="17">
        <v>0.25</v>
      </c>
      <c r="K49" s="17">
        <v>0.25</v>
      </c>
      <c r="L49" s="14" t="s">
        <v>912</v>
      </c>
      <c r="M49" s="14" t="s">
        <v>913</v>
      </c>
      <c r="N49" s="85">
        <f>SUM(N50:N54)</f>
        <v>0</v>
      </c>
      <c r="O49" s="86">
        <f>SUM(O50:O54)/5</f>
        <v>0</v>
      </c>
      <c r="P49" s="86">
        <f>SUM(P50:P54)/5</f>
        <v>0</v>
      </c>
      <c r="Q49" s="14"/>
      <c r="R49" s="14"/>
      <c r="S49" s="85">
        <f>SUM(S50:S54)</f>
        <v>0</v>
      </c>
      <c r="T49" s="86">
        <f>SUM(T50:T54)/5</f>
        <v>0</v>
      </c>
      <c r="U49" s="86">
        <f>SUM(U50:U54)/5</f>
        <v>0</v>
      </c>
      <c r="V49" s="14"/>
      <c r="W49" s="14"/>
      <c r="X49" s="85">
        <f>SUM(X50:X54)</f>
        <v>0</v>
      </c>
      <c r="Y49" s="86">
        <f>SUM(Y50:Y54)/5</f>
        <v>0</v>
      </c>
      <c r="Z49" s="86">
        <f>SUM(Z50:Z54)/5</f>
        <v>0</v>
      </c>
      <c r="AA49" s="14"/>
      <c r="AB49" s="14"/>
      <c r="AC49" s="85">
        <f>SUM(AC50:AC54)</f>
        <v>0</v>
      </c>
      <c r="AD49" s="86">
        <f>SUM(AD50:AD54)/5</f>
        <v>0</v>
      </c>
      <c r="AE49" s="86">
        <f>SUM(AE50:AE54)/5</f>
        <v>0</v>
      </c>
      <c r="AF49" s="14"/>
      <c r="AG49" s="14"/>
      <c r="AH49" s="86">
        <f t="shared" ref="AH49" si="42">P49+U49+Z49+AE49</f>
        <v>0</v>
      </c>
      <c r="AI49" s="21"/>
    </row>
    <row r="50" spans="1:35" ht="39" x14ac:dyDescent="0.35">
      <c r="A50" s="29"/>
      <c r="B50" s="29"/>
      <c r="C50" s="65"/>
      <c r="D50" s="29" t="s">
        <v>914</v>
      </c>
      <c r="E50" s="30" t="s">
        <v>915</v>
      </c>
      <c r="F50" s="97">
        <v>0</v>
      </c>
      <c r="G50" s="102">
        <v>3</v>
      </c>
      <c r="H50" s="24">
        <v>0.5</v>
      </c>
      <c r="I50" s="24">
        <v>0.5</v>
      </c>
      <c r="J50" s="32"/>
      <c r="K50" s="24"/>
      <c r="L50" s="30" t="s">
        <v>916</v>
      </c>
      <c r="M50" s="30" t="s">
        <v>913</v>
      </c>
      <c r="N50" s="18">
        <v>0</v>
      </c>
      <c r="O50" s="19">
        <f>+(N50*100%)/$G$50</f>
        <v>0</v>
      </c>
      <c r="P50" s="26">
        <f t="shared" si="41"/>
        <v>0</v>
      </c>
      <c r="Q50" s="30"/>
      <c r="R50" s="31"/>
      <c r="S50" s="18">
        <v>0</v>
      </c>
      <c r="T50" s="19">
        <f>+(S50*100%)/$G$50</f>
        <v>0</v>
      </c>
      <c r="U50" s="26">
        <f t="shared" ref="U50:U54" si="43">+T50</f>
        <v>0</v>
      </c>
      <c r="V50" s="30"/>
      <c r="W50" s="31"/>
      <c r="X50" s="18">
        <v>0</v>
      </c>
      <c r="Y50" s="19">
        <f>+(X50*100%)/$G$50</f>
        <v>0</v>
      </c>
      <c r="Z50" s="26">
        <f t="shared" ref="Z50:Z54" si="44">+Y50</f>
        <v>0</v>
      </c>
      <c r="AA50" s="30"/>
      <c r="AB50" s="31"/>
      <c r="AC50" s="18">
        <v>0</v>
      </c>
      <c r="AD50" s="19">
        <f>+(AC50*100%)/$G$50</f>
        <v>0</v>
      </c>
      <c r="AE50" s="26">
        <f t="shared" ref="AE50:AE54" si="45">+AD50</f>
        <v>0</v>
      </c>
      <c r="AF50" s="30"/>
      <c r="AG50" s="31"/>
      <c r="AH50" s="26">
        <f t="shared" si="4"/>
        <v>0</v>
      </c>
      <c r="AI50" s="21"/>
    </row>
    <row r="51" spans="1:35" ht="39" x14ac:dyDescent="0.35">
      <c r="A51" s="29"/>
      <c r="B51" s="29"/>
      <c r="C51" s="65"/>
      <c r="D51" s="29" t="s">
        <v>917</v>
      </c>
      <c r="E51" s="30" t="s">
        <v>915</v>
      </c>
      <c r="F51" s="97">
        <v>0</v>
      </c>
      <c r="G51" s="102">
        <v>3</v>
      </c>
      <c r="H51" s="24"/>
      <c r="I51" s="105"/>
      <c r="J51" s="32"/>
      <c r="K51" s="24">
        <v>1</v>
      </c>
      <c r="L51" s="30" t="s">
        <v>916</v>
      </c>
      <c r="M51" s="30" t="s">
        <v>913</v>
      </c>
      <c r="N51" s="18">
        <v>0</v>
      </c>
      <c r="O51" s="19">
        <f>+(N51*100%)/$G$51</f>
        <v>0</v>
      </c>
      <c r="P51" s="26">
        <f t="shared" si="41"/>
        <v>0</v>
      </c>
      <c r="Q51" s="30"/>
      <c r="R51" s="31"/>
      <c r="S51" s="18">
        <v>0</v>
      </c>
      <c r="T51" s="19">
        <f>+(S51*100%)/$G$51</f>
        <v>0</v>
      </c>
      <c r="U51" s="26">
        <f t="shared" si="43"/>
        <v>0</v>
      </c>
      <c r="V51" s="30"/>
      <c r="W51" s="31"/>
      <c r="X51" s="18">
        <v>0</v>
      </c>
      <c r="Y51" s="19">
        <f>+(X51*100%)/$G$51</f>
        <v>0</v>
      </c>
      <c r="Z51" s="26">
        <f t="shared" si="44"/>
        <v>0</v>
      </c>
      <c r="AA51" s="30"/>
      <c r="AB51" s="31"/>
      <c r="AC51" s="18">
        <v>0</v>
      </c>
      <c r="AD51" s="19">
        <f>+(AC51*100%)/$G$51</f>
        <v>0</v>
      </c>
      <c r="AE51" s="26">
        <f t="shared" si="45"/>
        <v>0</v>
      </c>
      <c r="AF51" s="30"/>
      <c r="AG51" s="31"/>
      <c r="AH51" s="26">
        <f t="shared" si="4"/>
        <v>0</v>
      </c>
      <c r="AI51" s="21"/>
    </row>
    <row r="52" spans="1:35" ht="39" x14ac:dyDescent="0.35">
      <c r="A52" s="29"/>
      <c r="B52" s="29"/>
      <c r="C52" s="65"/>
      <c r="D52" s="29" t="s">
        <v>918</v>
      </c>
      <c r="E52" s="30" t="s">
        <v>919</v>
      </c>
      <c r="F52" s="97">
        <v>0</v>
      </c>
      <c r="G52" s="102">
        <v>1</v>
      </c>
      <c r="H52" s="24"/>
      <c r="I52" s="105"/>
      <c r="J52" s="32"/>
      <c r="K52" s="24">
        <v>1</v>
      </c>
      <c r="L52" s="30" t="s">
        <v>920</v>
      </c>
      <c r="M52" s="30" t="s">
        <v>913</v>
      </c>
      <c r="N52" s="18">
        <v>0</v>
      </c>
      <c r="O52" s="19">
        <f>+(N52*100%)/$G$52</f>
        <v>0</v>
      </c>
      <c r="P52" s="26">
        <f t="shared" si="41"/>
        <v>0</v>
      </c>
      <c r="Q52" s="30"/>
      <c r="R52" s="30"/>
      <c r="S52" s="18">
        <v>0</v>
      </c>
      <c r="T52" s="19">
        <f>+(S52*100%)/$G$52</f>
        <v>0</v>
      </c>
      <c r="U52" s="26">
        <f t="shared" si="43"/>
        <v>0</v>
      </c>
      <c r="V52" s="30"/>
      <c r="W52" s="30"/>
      <c r="X52" s="18">
        <v>0</v>
      </c>
      <c r="Y52" s="19">
        <f>+(X52*100%)/$G$52</f>
        <v>0</v>
      </c>
      <c r="Z52" s="26">
        <f t="shared" si="44"/>
        <v>0</v>
      </c>
      <c r="AA52" s="30"/>
      <c r="AB52" s="30"/>
      <c r="AC52" s="18">
        <v>0</v>
      </c>
      <c r="AD52" s="19">
        <f>+(AC52*100%)/$G$52</f>
        <v>0</v>
      </c>
      <c r="AE52" s="26">
        <f t="shared" si="45"/>
        <v>0</v>
      </c>
      <c r="AF52" s="30"/>
      <c r="AG52" s="30"/>
      <c r="AH52" s="26">
        <f t="shared" ref="AH52" si="46">P52+U52+Z52+AE52</f>
        <v>0</v>
      </c>
      <c r="AI52" s="21"/>
    </row>
    <row r="53" spans="1:35" ht="39" x14ac:dyDescent="0.35">
      <c r="A53" s="29"/>
      <c r="B53" s="29"/>
      <c r="C53" s="65"/>
      <c r="D53" s="29" t="s">
        <v>921</v>
      </c>
      <c r="E53" s="30" t="s">
        <v>922</v>
      </c>
      <c r="F53" s="97">
        <v>0</v>
      </c>
      <c r="G53" s="102">
        <v>1</v>
      </c>
      <c r="H53" s="24">
        <v>1</v>
      </c>
      <c r="I53" s="105"/>
      <c r="J53" s="32"/>
      <c r="K53" s="105"/>
      <c r="L53" s="30" t="s">
        <v>383</v>
      </c>
      <c r="M53" s="30" t="s">
        <v>913</v>
      </c>
      <c r="N53" s="18">
        <v>0</v>
      </c>
      <c r="O53" s="19">
        <f>+(N53*100%)/$G$53</f>
        <v>0</v>
      </c>
      <c r="P53" s="26">
        <f t="shared" ref="P53:P54" si="47">+O53</f>
        <v>0</v>
      </c>
      <c r="Q53" s="30"/>
      <c r="R53" s="31"/>
      <c r="S53" s="18">
        <v>0</v>
      </c>
      <c r="T53" s="19">
        <f>+(S53*100%)/$G$53</f>
        <v>0</v>
      </c>
      <c r="U53" s="26">
        <f t="shared" si="43"/>
        <v>0</v>
      </c>
      <c r="V53" s="30"/>
      <c r="W53" s="31"/>
      <c r="X53" s="18">
        <v>0</v>
      </c>
      <c r="Y53" s="19">
        <f>+(X53*100%)/$G$53</f>
        <v>0</v>
      </c>
      <c r="Z53" s="26">
        <f t="shared" si="44"/>
        <v>0</v>
      </c>
      <c r="AA53" s="30"/>
      <c r="AB53" s="31"/>
      <c r="AC53" s="18">
        <v>0</v>
      </c>
      <c r="AD53" s="19">
        <f>+(AC53*100%)/$G$53</f>
        <v>0</v>
      </c>
      <c r="AE53" s="26">
        <f t="shared" si="45"/>
        <v>0</v>
      </c>
      <c r="AF53" s="30"/>
      <c r="AG53" s="31"/>
      <c r="AH53" s="26">
        <f t="shared" si="4"/>
        <v>0</v>
      </c>
      <c r="AI53" s="21"/>
    </row>
    <row r="54" spans="1:35" ht="39" x14ac:dyDescent="0.35">
      <c r="A54" s="29"/>
      <c r="B54" s="29"/>
      <c r="C54" s="65"/>
      <c r="D54" s="29" t="s">
        <v>923</v>
      </c>
      <c r="E54" s="30" t="s">
        <v>924</v>
      </c>
      <c r="F54" s="97">
        <v>0</v>
      </c>
      <c r="G54" s="102">
        <v>1</v>
      </c>
      <c r="H54" s="24">
        <v>1</v>
      </c>
      <c r="I54" s="105"/>
      <c r="J54" s="32"/>
      <c r="K54" s="105"/>
      <c r="L54" s="30" t="s">
        <v>925</v>
      </c>
      <c r="M54" s="30" t="s">
        <v>913</v>
      </c>
      <c r="N54" s="18">
        <v>0</v>
      </c>
      <c r="O54" s="19">
        <f>+(N54*100%)/$G$54</f>
        <v>0</v>
      </c>
      <c r="P54" s="26">
        <f t="shared" si="47"/>
        <v>0</v>
      </c>
      <c r="Q54" s="30"/>
      <c r="R54" s="31"/>
      <c r="S54" s="18">
        <v>0</v>
      </c>
      <c r="T54" s="19">
        <f>+(S54*100%)/$G$54</f>
        <v>0</v>
      </c>
      <c r="U54" s="26">
        <f t="shared" si="43"/>
        <v>0</v>
      </c>
      <c r="V54" s="30"/>
      <c r="W54" s="31"/>
      <c r="X54" s="18">
        <v>0</v>
      </c>
      <c r="Y54" s="19">
        <f>+(X54*100%)/$G$54</f>
        <v>0</v>
      </c>
      <c r="Z54" s="26">
        <f t="shared" si="44"/>
        <v>0</v>
      </c>
      <c r="AA54" s="30"/>
      <c r="AB54" s="31"/>
      <c r="AC54" s="18">
        <v>0</v>
      </c>
      <c r="AD54" s="19">
        <f>+(AC54*100%)/$G$54</f>
        <v>0</v>
      </c>
      <c r="AE54" s="26">
        <f t="shared" si="45"/>
        <v>0</v>
      </c>
      <c r="AF54" s="30"/>
      <c r="AG54" s="31"/>
      <c r="AH54" s="26">
        <f t="shared" si="4"/>
        <v>0</v>
      </c>
      <c r="AI54" s="21"/>
    </row>
    <row r="55" spans="1:35" ht="91" x14ac:dyDescent="0.35">
      <c r="A55" s="12"/>
      <c r="B55" s="12"/>
      <c r="C55" s="13" t="s">
        <v>926</v>
      </c>
      <c r="D55" s="95"/>
      <c r="E55" s="14" t="s">
        <v>927</v>
      </c>
      <c r="F55" s="16">
        <f>SUM(F56:F61)</f>
        <v>0</v>
      </c>
      <c r="G55" s="16">
        <f>SUM(G56:G61)</f>
        <v>98.5</v>
      </c>
      <c r="H55" s="27"/>
      <c r="I55" s="27"/>
      <c r="J55" s="27"/>
      <c r="K55" s="17">
        <v>1</v>
      </c>
      <c r="L55" s="14" t="s">
        <v>928</v>
      </c>
      <c r="M55" s="14" t="s">
        <v>929</v>
      </c>
      <c r="N55" s="85">
        <f>SUM(N56:N61)</f>
        <v>0</v>
      </c>
      <c r="O55" s="86">
        <f>SUM(O56:O61)/6</f>
        <v>0</v>
      </c>
      <c r="P55" s="86">
        <f>SUM(P56:P61)/6</f>
        <v>0</v>
      </c>
      <c r="Q55" s="14"/>
      <c r="R55" s="14"/>
      <c r="S55" s="85">
        <f>SUM(S56:S61)</f>
        <v>0</v>
      </c>
      <c r="T55" s="86">
        <f>SUM(T56:T61)/6</f>
        <v>0</v>
      </c>
      <c r="U55" s="86">
        <f>SUM(U56:U61)/6</f>
        <v>0</v>
      </c>
      <c r="V55" s="14"/>
      <c r="W55" s="14"/>
      <c r="X55" s="85">
        <f>SUM(X56:X61)</f>
        <v>0</v>
      </c>
      <c r="Y55" s="86">
        <f>SUM(Y56:Y61)/6</f>
        <v>0</v>
      </c>
      <c r="Z55" s="86">
        <f>SUM(Z56:Z61)/6</f>
        <v>0</v>
      </c>
      <c r="AA55" s="14"/>
      <c r="AB55" s="14"/>
      <c r="AC55" s="85">
        <f>SUM(AC56:AC61)</f>
        <v>0</v>
      </c>
      <c r="AD55" s="86">
        <f>SUM(AD56:AD61)/6</f>
        <v>0</v>
      </c>
      <c r="AE55" s="86">
        <f>SUM(AE56:AE61)/6</f>
        <v>0</v>
      </c>
      <c r="AF55" s="14"/>
      <c r="AG55" s="14"/>
      <c r="AH55" s="86">
        <f t="shared" ref="AH55:AH56" si="48">P55+U55+Z55+AE55</f>
        <v>0</v>
      </c>
      <c r="AI55" s="21"/>
    </row>
    <row r="56" spans="1:35" ht="26" x14ac:dyDescent="0.35">
      <c r="A56" s="45"/>
      <c r="B56" s="46"/>
      <c r="C56" s="40"/>
      <c r="D56" s="29" t="s">
        <v>930</v>
      </c>
      <c r="E56" s="30" t="s">
        <v>931</v>
      </c>
      <c r="F56" s="98">
        <v>0</v>
      </c>
      <c r="G56" s="98">
        <v>15</v>
      </c>
      <c r="H56" s="68">
        <v>0.25</v>
      </c>
      <c r="I56" s="68">
        <v>0.25</v>
      </c>
      <c r="J56" s="68">
        <v>0.25</v>
      </c>
      <c r="K56" s="68">
        <v>0.25</v>
      </c>
      <c r="L56" s="30" t="s">
        <v>932</v>
      </c>
      <c r="M56" s="100" t="s">
        <v>933</v>
      </c>
      <c r="N56" s="18">
        <v>0</v>
      </c>
      <c r="O56" s="19">
        <f>+(N56*100%)/$G$56</f>
        <v>0</v>
      </c>
      <c r="P56" s="26">
        <f t="shared" ref="P56" si="49">+O56</f>
        <v>0</v>
      </c>
      <c r="Q56" s="30"/>
      <c r="R56" s="30"/>
      <c r="S56" s="18">
        <v>0</v>
      </c>
      <c r="T56" s="19">
        <f>+(S56*100%)/$G$56</f>
        <v>0</v>
      </c>
      <c r="U56" s="26">
        <f t="shared" ref="U56:U63" si="50">+T56</f>
        <v>0</v>
      </c>
      <c r="V56" s="30"/>
      <c r="W56" s="30"/>
      <c r="X56" s="18">
        <v>0</v>
      </c>
      <c r="Y56" s="19">
        <f>+(X56*100%)/$G$56</f>
        <v>0</v>
      </c>
      <c r="Z56" s="26">
        <f t="shared" ref="Z56:Z63" si="51">+Y56</f>
        <v>0</v>
      </c>
      <c r="AA56" s="30"/>
      <c r="AB56" s="30"/>
      <c r="AC56" s="18">
        <v>0</v>
      </c>
      <c r="AD56" s="19">
        <f>+(AC56*100%)/$G$56</f>
        <v>0</v>
      </c>
      <c r="AE56" s="26">
        <f t="shared" ref="AE56:AE63" si="52">+AD56</f>
        <v>0</v>
      </c>
      <c r="AF56" s="30"/>
      <c r="AG56" s="30"/>
      <c r="AH56" s="26">
        <f t="shared" si="48"/>
        <v>0</v>
      </c>
      <c r="AI56" s="21"/>
    </row>
    <row r="57" spans="1:35" ht="26" x14ac:dyDescent="0.35">
      <c r="A57" s="45"/>
      <c r="B57" s="46"/>
      <c r="C57" s="40"/>
      <c r="D57" s="29" t="s">
        <v>934</v>
      </c>
      <c r="E57" s="30" t="s">
        <v>753</v>
      </c>
      <c r="F57" s="98">
        <v>0</v>
      </c>
      <c r="G57" s="98">
        <v>2</v>
      </c>
      <c r="H57" s="68"/>
      <c r="I57" s="68">
        <v>0.5</v>
      </c>
      <c r="J57" s="68"/>
      <c r="K57" s="68">
        <v>0.5</v>
      </c>
      <c r="L57" s="30" t="s">
        <v>935</v>
      </c>
      <c r="M57" s="100" t="s">
        <v>933</v>
      </c>
      <c r="N57" s="18">
        <v>0</v>
      </c>
      <c r="O57" s="19">
        <f>+(N57*100%)/$G$57</f>
        <v>0</v>
      </c>
      <c r="P57" s="26">
        <f t="shared" ref="P57:P62" si="53">+O57</f>
        <v>0</v>
      </c>
      <c r="Q57" s="30"/>
      <c r="R57" s="31"/>
      <c r="S57" s="18">
        <v>0</v>
      </c>
      <c r="T57" s="19">
        <f>+(S57*100%)/$G$57</f>
        <v>0</v>
      </c>
      <c r="U57" s="26">
        <f t="shared" si="50"/>
        <v>0</v>
      </c>
      <c r="V57" s="30"/>
      <c r="W57" s="31"/>
      <c r="X57" s="18">
        <v>0</v>
      </c>
      <c r="Y57" s="19">
        <f>+(X57*100%)/$G$57</f>
        <v>0</v>
      </c>
      <c r="Z57" s="26">
        <f t="shared" si="51"/>
        <v>0</v>
      </c>
      <c r="AA57" s="30"/>
      <c r="AB57" s="31"/>
      <c r="AC57" s="18">
        <v>0</v>
      </c>
      <c r="AD57" s="19">
        <f>+(AC57*100%)/$G$57</f>
        <v>0</v>
      </c>
      <c r="AE57" s="26">
        <f t="shared" si="52"/>
        <v>0</v>
      </c>
      <c r="AF57" s="30"/>
      <c r="AG57" s="31"/>
      <c r="AH57" s="26">
        <f t="shared" si="4"/>
        <v>0</v>
      </c>
      <c r="AI57" s="21"/>
    </row>
    <row r="58" spans="1:35" ht="39" x14ac:dyDescent="0.35">
      <c r="A58" s="45"/>
      <c r="B58" s="46"/>
      <c r="C58" s="40"/>
      <c r="D58" s="29" t="s">
        <v>936</v>
      </c>
      <c r="E58" s="30" t="s">
        <v>937</v>
      </c>
      <c r="F58" s="98">
        <v>0</v>
      </c>
      <c r="G58" s="98">
        <v>40</v>
      </c>
      <c r="H58" s="68">
        <v>0.25</v>
      </c>
      <c r="I58" s="68">
        <v>0.25</v>
      </c>
      <c r="J58" s="68">
        <v>0.25</v>
      </c>
      <c r="K58" s="68">
        <v>0.25</v>
      </c>
      <c r="L58" s="30" t="s">
        <v>938</v>
      </c>
      <c r="M58" s="100" t="s">
        <v>939</v>
      </c>
      <c r="N58" s="18">
        <v>0</v>
      </c>
      <c r="O58" s="19">
        <f>+(N58*100%)/$G$58</f>
        <v>0</v>
      </c>
      <c r="P58" s="26">
        <f t="shared" si="53"/>
        <v>0</v>
      </c>
      <c r="Q58" s="30"/>
      <c r="R58" s="31"/>
      <c r="S58" s="18">
        <v>0</v>
      </c>
      <c r="T58" s="19">
        <f>+(S58*100%)/$G$58</f>
        <v>0</v>
      </c>
      <c r="U58" s="26">
        <f t="shared" si="50"/>
        <v>0</v>
      </c>
      <c r="V58" s="30"/>
      <c r="W58" s="31"/>
      <c r="X58" s="18">
        <v>0</v>
      </c>
      <c r="Y58" s="19">
        <f>+(X58*100%)/$G$58</f>
        <v>0</v>
      </c>
      <c r="Z58" s="26">
        <f t="shared" si="51"/>
        <v>0</v>
      </c>
      <c r="AA58" s="30"/>
      <c r="AB58" s="31"/>
      <c r="AC58" s="18">
        <v>0</v>
      </c>
      <c r="AD58" s="19">
        <f>+(AC58*100%)/$G$58</f>
        <v>0</v>
      </c>
      <c r="AE58" s="26">
        <f t="shared" si="52"/>
        <v>0</v>
      </c>
      <c r="AF58" s="30"/>
      <c r="AG58" s="31"/>
      <c r="AH58" s="26">
        <f t="shared" si="4"/>
        <v>0</v>
      </c>
      <c r="AI58" s="21"/>
    </row>
    <row r="59" spans="1:35" ht="26" x14ac:dyDescent="0.35">
      <c r="A59" s="45"/>
      <c r="B59" s="46"/>
      <c r="C59" s="40"/>
      <c r="D59" s="29" t="s">
        <v>940</v>
      </c>
      <c r="E59" s="30" t="s">
        <v>941</v>
      </c>
      <c r="F59" s="98">
        <v>0</v>
      </c>
      <c r="G59" s="98">
        <v>5</v>
      </c>
      <c r="H59" s="68">
        <v>0.25</v>
      </c>
      <c r="I59" s="68">
        <v>0.25</v>
      </c>
      <c r="J59" s="68">
        <v>0.25</v>
      </c>
      <c r="K59" s="68">
        <v>0.25</v>
      </c>
      <c r="L59" s="30" t="s">
        <v>942</v>
      </c>
      <c r="M59" s="100" t="s">
        <v>929</v>
      </c>
      <c r="N59" s="18">
        <v>0</v>
      </c>
      <c r="O59" s="19">
        <f>+(N59*100%)/$G$59</f>
        <v>0</v>
      </c>
      <c r="P59" s="26">
        <f t="shared" si="53"/>
        <v>0</v>
      </c>
      <c r="Q59" s="30"/>
      <c r="R59" s="31"/>
      <c r="S59" s="18">
        <v>0</v>
      </c>
      <c r="T59" s="19">
        <f>+(S59*100%)/$G$59</f>
        <v>0</v>
      </c>
      <c r="U59" s="26">
        <f t="shared" si="50"/>
        <v>0</v>
      </c>
      <c r="V59" s="30"/>
      <c r="W59" s="31"/>
      <c r="X59" s="18">
        <v>0</v>
      </c>
      <c r="Y59" s="19">
        <f>+(X59*100%)/$G$59</f>
        <v>0</v>
      </c>
      <c r="Z59" s="26">
        <f t="shared" si="51"/>
        <v>0</v>
      </c>
      <c r="AA59" s="30"/>
      <c r="AB59" s="31"/>
      <c r="AC59" s="18">
        <v>0</v>
      </c>
      <c r="AD59" s="19">
        <f>+(AC59*100%)/$G$59</f>
        <v>0</v>
      </c>
      <c r="AE59" s="26">
        <f t="shared" si="52"/>
        <v>0</v>
      </c>
      <c r="AF59" s="30"/>
      <c r="AG59" s="31"/>
      <c r="AH59" s="26">
        <f t="shared" si="4"/>
        <v>0</v>
      </c>
      <c r="AI59" s="21"/>
    </row>
    <row r="60" spans="1:35" ht="39" x14ac:dyDescent="0.35">
      <c r="A60" s="45"/>
      <c r="B60" s="46"/>
      <c r="C60" s="40"/>
      <c r="D60" s="29" t="s">
        <v>943</v>
      </c>
      <c r="E60" s="30" t="s">
        <v>944</v>
      </c>
      <c r="F60" s="98">
        <v>0</v>
      </c>
      <c r="G60" s="98">
        <v>0.5</v>
      </c>
      <c r="H60" s="68">
        <v>1</v>
      </c>
      <c r="I60" s="68"/>
      <c r="J60" s="68"/>
      <c r="K60" s="68"/>
      <c r="L60" s="30" t="s">
        <v>945</v>
      </c>
      <c r="M60" s="100" t="s">
        <v>929</v>
      </c>
      <c r="N60" s="18">
        <v>0</v>
      </c>
      <c r="O60" s="19">
        <f>+(N60*100%)/$G$60</f>
        <v>0</v>
      </c>
      <c r="P60" s="26">
        <f t="shared" si="53"/>
        <v>0</v>
      </c>
      <c r="Q60" s="30"/>
      <c r="R60" s="31"/>
      <c r="S60" s="18">
        <v>0</v>
      </c>
      <c r="T60" s="19">
        <f>+(S60*100%)/$G$60</f>
        <v>0</v>
      </c>
      <c r="U60" s="26">
        <f t="shared" si="50"/>
        <v>0</v>
      </c>
      <c r="V60" s="30"/>
      <c r="W60" s="31"/>
      <c r="X60" s="18">
        <v>0</v>
      </c>
      <c r="Y60" s="19">
        <f>+(X60*100%)/$G$60</f>
        <v>0</v>
      </c>
      <c r="Z60" s="26">
        <f t="shared" si="51"/>
        <v>0</v>
      </c>
      <c r="AA60" s="30"/>
      <c r="AB60" s="31"/>
      <c r="AC60" s="18">
        <v>0</v>
      </c>
      <c r="AD60" s="19">
        <f>+(AC60*100%)/$G$60</f>
        <v>0</v>
      </c>
      <c r="AE60" s="26">
        <f t="shared" si="52"/>
        <v>0</v>
      </c>
      <c r="AF60" s="30"/>
      <c r="AG60" s="31"/>
      <c r="AH60" s="26">
        <f t="shared" si="4"/>
        <v>0</v>
      </c>
      <c r="AI60" s="21"/>
    </row>
    <row r="61" spans="1:35" ht="26" x14ac:dyDescent="0.35">
      <c r="A61" s="45"/>
      <c r="B61" s="46"/>
      <c r="C61" s="40"/>
      <c r="D61" s="29" t="s">
        <v>946</v>
      </c>
      <c r="E61" s="30" t="s">
        <v>947</v>
      </c>
      <c r="F61" s="98">
        <v>0</v>
      </c>
      <c r="G61" s="98">
        <v>36</v>
      </c>
      <c r="H61" s="68">
        <v>0.25</v>
      </c>
      <c r="I61" s="68">
        <v>0.25</v>
      </c>
      <c r="J61" s="68">
        <v>0.25</v>
      </c>
      <c r="K61" s="68">
        <v>0.25</v>
      </c>
      <c r="L61" s="30" t="s">
        <v>948</v>
      </c>
      <c r="M61" s="100" t="s">
        <v>929</v>
      </c>
      <c r="N61" s="18">
        <v>0</v>
      </c>
      <c r="O61" s="19">
        <f>+(N61*100%)/$G$61</f>
        <v>0</v>
      </c>
      <c r="P61" s="26">
        <f t="shared" si="53"/>
        <v>0</v>
      </c>
      <c r="Q61" s="30"/>
      <c r="R61" s="30"/>
      <c r="S61" s="18">
        <v>0</v>
      </c>
      <c r="T61" s="19">
        <f>+(S61*100%)/$G$61</f>
        <v>0</v>
      </c>
      <c r="U61" s="26">
        <f t="shared" si="50"/>
        <v>0</v>
      </c>
      <c r="V61" s="30"/>
      <c r="W61" s="30"/>
      <c r="X61" s="18">
        <v>0</v>
      </c>
      <c r="Y61" s="19">
        <f>+(X61*100%)/$G$61</f>
        <v>0</v>
      </c>
      <c r="Z61" s="26">
        <f t="shared" si="51"/>
        <v>0</v>
      </c>
      <c r="AA61" s="30"/>
      <c r="AB61" s="30"/>
      <c r="AC61" s="18">
        <v>0</v>
      </c>
      <c r="AD61" s="19">
        <f>+(AC61*100%)/$G$61</f>
        <v>0</v>
      </c>
      <c r="AE61" s="26">
        <f t="shared" si="52"/>
        <v>0</v>
      </c>
      <c r="AF61" s="30"/>
      <c r="AG61" s="30"/>
      <c r="AH61" s="26">
        <f t="shared" ref="AH61" si="54">P61+U61+Z61+AE61</f>
        <v>0</v>
      </c>
      <c r="AI61" s="21"/>
    </row>
    <row r="62" spans="1:35" ht="39" x14ac:dyDescent="0.35">
      <c r="A62" s="12"/>
      <c r="B62" s="12"/>
      <c r="C62" s="13" t="s">
        <v>949</v>
      </c>
      <c r="D62" s="95"/>
      <c r="E62" s="14" t="s">
        <v>950</v>
      </c>
      <c r="F62" s="16">
        <v>0</v>
      </c>
      <c r="G62" s="84">
        <v>0.02</v>
      </c>
      <c r="H62" s="17"/>
      <c r="I62" s="17"/>
      <c r="J62" s="17"/>
      <c r="K62" s="17">
        <v>1</v>
      </c>
      <c r="L62" s="14"/>
      <c r="M62" s="14" t="s">
        <v>951</v>
      </c>
      <c r="N62" s="85">
        <v>0</v>
      </c>
      <c r="O62" s="86">
        <f>+(N62*100%)/$G$62</f>
        <v>0</v>
      </c>
      <c r="P62" s="86">
        <f t="shared" si="53"/>
        <v>0</v>
      </c>
      <c r="Q62" s="14"/>
      <c r="R62" s="14"/>
      <c r="S62" s="85">
        <v>0</v>
      </c>
      <c r="T62" s="86">
        <f>+(S62*100%)/$G$62</f>
        <v>0</v>
      </c>
      <c r="U62" s="86">
        <f t="shared" si="50"/>
        <v>0</v>
      </c>
      <c r="V62" s="14"/>
      <c r="W62" s="14"/>
      <c r="X62" s="85">
        <v>0</v>
      </c>
      <c r="Y62" s="86">
        <f>+(X62*100%)/$G$62</f>
        <v>0</v>
      </c>
      <c r="Z62" s="86">
        <f t="shared" si="51"/>
        <v>0</v>
      </c>
      <c r="AA62" s="14"/>
      <c r="AB62" s="14"/>
      <c r="AC62" s="85">
        <v>0</v>
      </c>
      <c r="AD62" s="86">
        <f>+(AC62*100%)/$G$62</f>
        <v>0</v>
      </c>
      <c r="AE62" s="86">
        <f t="shared" si="52"/>
        <v>0</v>
      </c>
      <c r="AF62" s="14"/>
      <c r="AG62" s="14"/>
      <c r="AH62" s="86">
        <f t="shared" ref="AH62:AH64" si="55">P62+U62+Z62+AE62</f>
        <v>0</v>
      </c>
      <c r="AI62" s="21"/>
    </row>
    <row r="63" spans="1:35" ht="39" x14ac:dyDescent="0.35">
      <c r="A63" s="12"/>
      <c r="B63" s="12"/>
      <c r="C63" s="13" t="s">
        <v>952</v>
      </c>
      <c r="D63" s="95"/>
      <c r="E63" s="14" t="s">
        <v>953</v>
      </c>
      <c r="F63" s="84">
        <v>0</v>
      </c>
      <c r="G63" s="84">
        <v>0.05</v>
      </c>
      <c r="H63" s="17"/>
      <c r="I63" s="17"/>
      <c r="J63" s="17"/>
      <c r="K63" s="17">
        <v>1</v>
      </c>
      <c r="L63" s="14"/>
      <c r="M63" s="14" t="s">
        <v>951</v>
      </c>
      <c r="N63" s="85">
        <v>0</v>
      </c>
      <c r="O63" s="86">
        <f>+(N63*100%)/$G$63</f>
        <v>0</v>
      </c>
      <c r="P63" s="86">
        <f t="shared" ref="P63" si="56">+O63</f>
        <v>0</v>
      </c>
      <c r="Q63" s="14"/>
      <c r="R63" s="14"/>
      <c r="S63" s="85">
        <v>0</v>
      </c>
      <c r="T63" s="86">
        <f>+(S63*100%)/$G$63</f>
        <v>0</v>
      </c>
      <c r="U63" s="86">
        <f t="shared" si="50"/>
        <v>0</v>
      </c>
      <c r="V63" s="14"/>
      <c r="W63" s="14"/>
      <c r="X63" s="85">
        <v>0</v>
      </c>
      <c r="Y63" s="86">
        <f>+(X63*100%)/$G$63</f>
        <v>0</v>
      </c>
      <c r="Z63" s="86">
        <f t="shared" si="51"/>
        <v>0</v>
      </c>
      <c r="AA63" s="14"/>
      <c r="AB63" s="14"/>
      <c r="AC63" s="85">
        <v>0</v>
      </c>
      <c r="AD63" s="86">
        <f>+(AC63*100%)/$G$63</f>
        <v>0</v>
      </c>
      <c r="AE63" s="86">
        <f t="shared" si="52"/>
        <v>0</v>
      </c>
      <c r="AF63" s="14"/>
      <c r="AG63" s="14"/>
      <c r="AH63" s="86">
        <f t="shared" si="55"/>
        <v>0</v>
      </c>
      <c r="AI63" s="21"/>
    </row>
    <row r="64" spans="1:35" ht="65" x14ac:dyDescent="0.35">
      <c r="A64" s="12"/>
      <c r="B64" s="12"/>
      <c r="C64" s="13" t="s">
        <v>954</v>
      </c>
      <c r="D64" s="95"/>
      <c r="E64" s="14" t="s">
        <v>31</v>
      </c>
      <c r="F64" s="16">
        <f>SUM(F65:F68)</f>
        <v>0</v>
      </c>
      <c r="G64" s="16">
        <f>SUM(G65:G68)</f>
        <v>13</v>
      </c>
      <c r="H64" s="17">
        <v>0.25</v>
      </c>
      <c r="I64" s="17">
        <v>0.25</v>
      </c>
      <c r="J64" s="17">
        <v>0.25</v>
      </c>
      <c r="K64" s="17">
        <v>0.25</v>
      </c>
      <c r="L64" s="14" t="s">
        <v>955</v>
      </c>
      <c r="M64" s="14" t="s">
        <v>951</v>
      </c>
      <c r="N64" s="85">
        <f>SUM(N65:N68)</f>
        <v>0</v>
      </c>
      <c r="O64" s="86">
        <f>SUM(O65:O68)/4</f>
        <v>0</v>
      </c>
      <c r="P64" s="86">
        <f>SUM(P65:P68)/4</f>
        <v>0</v>
      </c>
      <c r="Q64" s="14"/>
      <c r="R64" s="14"/>
      <c r="S64" s="85">
        <f>SUM(S65:S68)</f>
        <v>0</v>
      </c>
      <c r="T64" s="86">
        <f>SUM(T65:T68)/4</f>
        <v>0</v>
      </c>
      <c r="U64" s="86">
        <f>SUM(U65:U68)/4</f>
        <v>0</v>
      </c>
      <c r="V64" s="14"/>
      <c r="W64" s="14"/>
      <c r="X64" s="85">
        <f>SUM(X65:X68)</f>
        <v>0</v>
      </c>
      <c r="Y64" s="86">
        <f>SUM(Y65:Y68)/4</f>
        <v>0</v>
      </c>
      <c r="Z64" s="86">
        <f>SUM(Z65:Z68)/4</f>
        <v>0</v>
      </c>
      <c r="AA64" s="14"/>
      <c r="AB64" s="14"/>
      <c r="AC64" s="85">
        <f>SUM(AC65:AC68)</f>
        <v>0</v>
      </c>
      <c r="AD64" s="86">
        <f>SUM(AD65:AD68)/4</f>
        <v>0</v>
      </c>
      <c r="AE64" s="86">
        <f>SUM(AE65:AE68)/4</f>
        <v>0</v>
      </c>
      <c r="AF64" s="14"/>
      <c r="AG64" s="14"/>
      <c r="AH64" s="86">
        <f t="shared" si="55"/>
        <v>0</v>
      </c>
      <c r="AI64" s="21"/>
    </row>
    <row r="65" spans="1:35" ht="39" x14ac:dyDescent="0.35">
      <c r="A65" s="45"/>
      <c r="B65" s="46"/>
      <c r="C65" s="40"/>
      <c r="D65" s="29" t="s">
        <v>956</v>
      </c>
      <c r="E65" s="30" t="s">
        <v>75</v>
      </c>
      <c r="F65" s="98">
        <v>0</v>
      </c>
      <c r="G65" s="98">
        <v>4</v>
      </c>
      <c r="H65" s="68">
        <v>0.25</v>
      </c>
      <c r="I65" s="68">
        <v>0.25</v>
      </c>
      <c r="J65" s="68">
        <v>0.25</v>
      </c>
      <c r="K65" s="68">
        <v>0.25</v>
      </c>
      <c r="L65" s="30" t="s">
        <v>248</v>
      </c>
      <c r="M65" s="100" t="s">
        <v>957</v>
      </c>
      <c r="N65" s="18">
        <v>0</v>
      </c>
      <c r="O65" s="19">
        <f>+(N65*100%)/$G$65</f>
        <v>0</v>
      </c>
      <c r="P65" s="26">
        <f t="shared" ref="P65:P68" si="57">+O65</f>
        <v>0</v>
      </c>
      <c r="Q65" s="30"/>
      <c r="R65" s="31"/>
      <c r="S65" s="18">
        <v>0</v>
      </c>
      <c r="T65" s="19">
        <f>+(S65*100%)/$G$65</f>
        <v>0</v>
      </c>
      <c r="U65" s="26">
        <f t="shared" ref="U65:U68" si="58">+T65</f>
        <v>0</v>
      </c>
      <c r="V65" s="30"/>
      <c r="W65" s="31"/>
      <c r="X65" s="18">
        <v>0</v>
      </c>
      <c r="Y65" s="19">
        <f>+(X65*100%)/$G$65</f>
        <v>0</v>
      </c>
      <c r="Z65" s="26">
        <f t="shared" ref="Z65:Z68" si="59">+Y65</f>
        <v>0</v>
      </c>
      <c r="AA65" s="30"/>
      <c r="AB65" s="31"/>
      <c r="AC65" s="18">
        <v>0</v>
      </c>
      <c r="AD65" s="19">
        <f>+(AC65*100%)/$G$65</f>
        <v>0</v>
      </c>
      <c r="AE65" s="26">
        <f t="shared" ref="AE65:AE68" si="60">+AD65</f>
        <v>0</v>
      </c>
      <c r="AF65" s="30"/>
      <c r="AG65" s="31"/>
      <c r="AH65" s="26">
        <f t="shared" si="4"/>
        <v>0</v>
      </c>
      <c r="AI65" s="21"/>
    </row>
    <row r="66" spans="1:35" ht="26" x14ac:dyDescent="0.35">
      <c r="A66" s="45"/>
      <c r="B66" s="46"/>
      <c r="C66" s="40"/>
      <c r="D66" s="29" t="s">
        <v>958</v>
      </c>
      <c r="E66" s="30" t="s">
        <v>959</v>
      </c>
      <c r="F66" s="98">
        <v>0</v>
      </c>
      <c r="G66" s="98">
        <v>4</v>
      </c>
      <c r="H66" s="68">
        <v>0.25</v>
      </c>
      <c r="I66" s="68">
        <v>0.25</v>
      </c>
      <c r="J66" s="68">
        <v>0.25</v>
      </c>
      <c r="K66" s="68">
        <v>0.25</v>
      </c>
      <c r="L66" s="30" t="s">
        <v>960</v>
      </c>
      <c r="M66" s="100" t="s">
        <v>957</v>
      </c>
      <c r="N66" s="18">
        <v>0</v>
      </c>
      <c r="O66" s="19">
        <f>+(N66*100%)/$G$66</f>
        <v>0</v>
      </c>
      <c r="P66" s="26">
        <f t="shared" si="57"/>
        <v>0</v>
      </c>
      <c r="Q66" s="30"/>
      <c r="R66" s="31"/>
      <c r="S66" s="18">
        <v>0</v>
      </c>
      <c r="T66" s="19">
        <f>+(S66*100%)/$G$66</f>
        <v>0</v>
      </c>
      <c r="U66" s="26">
        <f t="shared" si="58"/>
        <v>0</v>
      </c>
      <c r="V66" s="30"/>
      <c r="W66" s="31"/>
      <c r="X66" s="18">
        <v>0</v>
      </c>
      <c r="Y66" s="19">
        <f>+(X66*100%)/$G$66</f>
        <v>0</v>
      </c>
      <c r="Z66" s="26">
        <f t="shared" si="59"/>
        <v>0</v>
      </c>
      <c r="AA66" s="30"/>
      <c r="AB66" s="31"/>
      <c r="AC66" s="18">
        <v>0</v>
      </c>
      <c r="AD66" s="19">
        <f>+(AC66*100%)/$G$66</f>
        <v>0</v>
      </c>
      <c r="AE66" s="26">
        <f t="shared" si="60"/>
        <v>0</v>
      </c>
      <c r="AF66" s="30"/>
      <c r="AG66" s="31"/>
      <c r="AH66" s="26">
        <f t="shared" si="4"/>
        <v>0</v>
      </c>
      <c r="AI66" s="21"/>
    </row>
    <row r="67" spans="1:35" ht="39" x14ac:dyDescent="0.35">
      <c r="A67" s="29"/>
      <c r="B67" s="29"/>
      <c r="C67" s="65"/>
      <c r="D67" s="29" t="s">
        <v>961</v>
      </c>
      <c r="E67" s="30" t="s">
        <v>962</v>
      </c>
      <c r="F67" s="97">
        <v>0</v>
      </c>
      <c r="G67" s="98">
        <v>4</v>
      </c>
      <c r="H67" s="32"/>
      <c r="I67" s="32">
        <v>0.5</v>
      </c>
      <c r="J67" s="32"/>
      <c r="K67" s="32">
        <v>0.5</v>
      </c>
      <c r="L67" s="30" t="s">
        <v>963</v>
      </c>
      <c r="M67" s="100" t="s">
        <v>957</v>
      </c>
      <c r="N67" s="18">
        <v>0</v>
      </c>
      <c r="O67" s="19">
        <f>+(N67*100%)/$G$67</f>
        <v>0</v>
      </c>
      <c r="P67" s="26">
        <f t="shared" si="57"/>
        <v>0</v>
      </c>
      <c r="Q67" s="32"/>
      <c r="R67" s="31"/>
      <c r="S67" s="18">
        <v>0</v>
      </c>
      <c r="T67" s="19">
        <f>+(S67*100%)/$G$67</f>
        <v>0</v>
      </c>
      <c r="U67" s="26">
        <f t="shared" si="58"/>
        <v>0</v>
      </c>
      <c r="V67" s="32"/>
      <c r="W67" s="31"/>
      <c r="X67" s="18">
        <v>0</v>
      </c>
      <c r="Y67" s="19">
        <f>+(X67*100%)/$G$67</f>
        <v>0</v>
      </c>
      <c r="Z67" s="26">
        <f t="shared" si="59"/>
        <v>0</v>
      </c>
      <c r="AA67" s="32"/>
      <c r="AB67" s="31"/>
      <c r="AC67" s="18">
        <v>0</v>
      </c>
      <c r="AD67" s="19">
        <f>+(AC67*100%)/$G$67</f>
        <v>0</v>
      </c>
      <c r="AE67" s="26">
        <f t="shared" si="60"/>
        <v>0</v>
      </c>
      <c r="AF67" s="32"/>
      <c r="AG67" s="31"/>
      <c r="AH67" s="26">
        <f t="shared" si="4"/>
        <v>0</v>
      </c>
      <c r="AI67" s="21"/>
    </row>
    <row r="68" spans="1:35" ht="52" x14ac:dyDescent="0.35">
      <c r="A68" s="59"/>
      <c r="B68" s="60"/>
      <c r="C68" s="61"/>
      <c r="D68" s="63" t="s">
        <v>336</v>
      </c>
      <c r="E68" s="30" t="s">
        <v>337</v>
      </c>
      <c r="F68" s="31">
        <v>0</v>
      </c>
      <c r="G68" s="22">
        <v>1</v>
      </c>
      <c r="H68" s="23">
        <v>1</v>
      </c>
      <c r="I68" s="23"/>
      <c r="J68" s="23"/>
      <c r="K68" s="23"/>
      <c r="L68" s="30" t="s">
        <v>338</v>
      </c>
      <c r="M68" s="30" t="s">
        <v>339</v>
      </c>
      <c r="N68" s="18">
        <v>0</v>
      </c>
      <c r="O68" s="19">
        <f>+(N68*100%)/$G$68</f>
        <v>0</v>
      </c>
      <c r="P68" s="26">
        <f t="shared" si="57"/>
        <v>0</v>
      </c>
      <c r="Q68" s="30"/>
      <c r="R68" s="31"/>
      <c r="S68" s="18">
        <v>0</v>
      </c>
      <c r="T68" s="19">
        <f>+(S68*100%)/$G$68</f>
        <v>0</v>
      </c>
      <c r="U68" s="26">
        <f t="shared" si="58"/>
        <v>0</v>
      </c>
      <c r="V68" s="30"/>
      <c r="W68" s="31"/>
      <c r="X68" s="18">
        <v>0</v>
      </c>
      <c r="Y68" s="19">
        <f>+(X68*100%)/$G$68</f>
        <v>0</v>
      </c>
      <c r="Z68" s="26">
        <f t="shared" si="59"/>
        <v>0</v>
      </c>
      <c r="AA68" s="30"/>
      <c r="AB68" s="31"/>
      <c r="AC68" s="18">
        <v>0</v>
      </c>
      <c r="AD68" s="19">
        <f>+(AC68*100%)/$G$68</f>
        <v>0</v>
      </c>
      <c r="AE68" s="26">
        <f t="shared" si="60"/>
        <v>0</v>
      </c>
      <c r="AF68" s="30"/>
      <c r="AG68" s="31"/>
      <c r="AH68" s="26">
        <f t="shared" si="4"/>
        <v>0</v>
      </c>
      <c r="AI68" s="21"/>
    </row>
    <row r="69" spans="1:35" ht="26" x14ac:dyDescent="0.35">
      <c r="A69" s="12"/>
      <c r="B69" s="12"/>
      <c r="C69" s="13" t="s">
        <v>964</v>
      </c>
      <c r="D69" s="95"/>
      <c r="E69" s="14" t="s">
        <v>965</v>
      </c>
      <c r="F69" s="16">
        <f>SUM(F70:F90)</f>
        <v>12645</v>
      </c>
      <c r="G69" s="16">
        <f>SUM(G70:G90)</f>
        <v>12549</v>
      </c>
      <c r="H69" s="17">
        <v>0.25</v>
      </c>
      <c r="I69" s="17">
        <v>0.25</v>
      </c>
      <c r="J69" s="17">
        <v>0.25</v>
      </c>
      <c r="K69" s="17">
        <v>0.25</v>
      </c>
      <c r="L69" s="14" t="s">
        <v>955</v>
      </c>
      <c r="M69" s="14" t="s">
        <v>966</v>
      </c>
      <c r="N69" s="85">
        <f>SUM(N70:N90)</f>
        <v>0</v>
      </c>
      <c r="O69" s="86">
        <f>SUM(O70:O90)/21</f>
        <v>0</v>
      </c>
      <c r="P69" s="86">
        <f>SUM(P70:P90)/21</f>
        <v>0</v>
      </c>
      <c r="Q69" s="14"/>
      <c r="R69" s="14"/>
      <c r="S69" s="85">
        <f>SUM(S70:S90)</f>
        <v>0</v>
      </c>
      <c r="T69" s="86">
        <f>SUM(T70:T90)/21</f>
        <v>0</v>
      </c>
      <c r="U69" s="86">
        <f>SUM(U70:U90)/21</f>
        <v>0</v>
      </c>
      <c r="V69" s="14"/>
      <c r="W69" s="14"/>
      <c r="X69" s="85">
        <f>SUM(X70:X90)</f>
        <v>0</v>
      </c>
      <c r="Y69" s="86">
        <f>SUM(Y70:Y90)/21</f>
        <v>0</v>
      </c>
      <c r="Z69" s="86">
        <f>SUM(Z70:Z90)/21</f>
        <v>0</v>
      </c>
      <c r="AA69" s="14"/>
      <c r="AB69" s="14"/>
      <c r="AC69" s="85">
        <f>SUM(AC70:AC90)</f>
        <v>0</v>
      </c>
      <c r="AD69" s="86">
        <f>SUM(AD70:AD90)/21</f>
        <v>0</v>
      </c>
      <c r="AE69" s="86">
        <f>SUM(AE70:AE90)/21</f>
        <v>0</v>
      </c>
      <c r="AF69" s="14"/>
      <c r="AG69" s="14"/>
      <c r="AH69" s="86">
        <f t="shared" ref="AH69:AH70" si="61">P69+U69+Z69+AE69</f>
        <v>0</v>
      </c>
      <c r="AI69" s="21"/>
    </row>
    <row r="70" spans="1:35" ht="26" x14ac:dyDescent="0.35">
      <c r="A70" s="45"/>
      <c r="B70" s="46"/>
      <c r="C70" s="40"/>
      <c r="D70" s="29" t="s">
        <v>967</v>
      </c>
      <c r="E70" s="30" t="s">
        <v>968</v>
      </c>
      <c r="F70" s="30">
        <f>960+1297</f>
        <v>2257</v>
      </c>
      <c r="G70" s="98">
        <v>2300</v>
      </c>
      <c r="H70" s="32">
        <v>0.25</v>
      </c>
      <c r="I70" s="32">
        <v>0.25</v>
      </c>
      <c r="J70" s="32">
        <v>0.25</v>
      </c>
      <c r="K70" s="32">
        <v>0.25</v>
      </c>
      <c r="L70" s="30" t="s">
        <v>969</v>
      </c>
      <c r="M70" s="30" t="s">
        <v>970</v>
      </c>
      <c r="N70" s="18">
        <v>0</v>
      </c>
      <c r="O70" s="19">
        <f>+(N70*100%)/$G$70</f>
        <v>0</v>
      </c>
      <c r="P70" s="26">
        <f t="shared" ref="P70" si="62">+O70</f>
        <v>0</v>
      </c>
      <c r="Q70" s="30"/>
      <c r="R70" s="30"/>
      <c r="S70" s="18">
        <v>0</v>
      </c>
      <c r="T70" s="19">
        <f>+(S70*100%)/$G$70</f>
        <v>0</v>
      </c>
      <c r="U70" s="26">
        <f t="shared" ref="U70:U90" si="63">+T70</f>
        <v>0</v>
      </c>
      <c r="V70" s="30"/>
      <c r="W70" s="30"/>
      <c r="X70" s="18">
        <v>0</v>
      </c>
      <c r="Y70" s="19">
        <f>+(X70*100%)/$G$70</f>
        <v>0</v>
      </c>
      <c r="Z70" s="26">
        <f t="shared" ref="Z70:Z90" si="64">+Y70</f>
        <v>0</v>
      </c>
      <c r="AA70" s="30"/>
      <c r="AB70" s="30"/>
      <c r="AC70" s="18">
        <v>0</v>
      </c>
      <c r="AD70" s="19">
        <f>+(AC70*100%)/$G$70</f>
        <v>0</v>
      </c>
      <c r="AE70" s="26">
        <f t="shared" ref="AE70:AE90" si="65">+AD70</f>
        <v>0</v>
      </c>
      <c r="AF70" s="30"/>
      <c r="AG70" s="30"/>
      <c r="AH70" s="26">
        <f t="shared" si="61"/>
        <v>0</v>
      </c>
      <c r="AI70" s="21"/>
    </row>
    <row r="71" spans="1:35" ht="39" x14ac:dyDescent="0.35">
      <c r="A71" s="45"/>
      <c r="B71" s="46"/>
      <c r="C71" s="40"/>
      <c r="D71" s="29" t="s">
        <v>971</v>
      </c>
      <c r="E71" s="30" t="s">
        <v>972</v>
      </c>
      <c r="F71" s="30">
        <v>12</v>
      </c>
      <c r="G71" s="98">
        <v>12</v>
      </c>
      <c r="H71" s="32">
        <v>0.25</v>
      </c>
      <c r="I71" s="32">
        <v>0.25</v>
      </c>
      <c r="J71" s="32">
        <v>0.25</v>
      </c>
      <c r="K71" s="32">
        <v>0.25</v>
      </c>
      <c r="L71" s="30" t="s">
        <v>973</v>
      </c>
      <c r="M71" s="30" t="s">
        <v>970</v>
      </c>
      <c r="N71" s="18">
        <v>0</v>
      </c>
      <c r="O71" s="19">
        <f>+(N71*100%)/$G$71</f>
        <v>0</v>
      </c>
      <c r="P71" s="26">
        <f t="shared" ref="P71:P74" si="66">+O71</f>
        <v>0</v>
      </c>
      <c r="Q71" s="30"/>
      <c r="R71" s="31"/>
      <c r="S71" s="18">
        <v>0</v>
      </c>
      <c r="T71" s="19">
        <f>+(S71*100%)/$G$71</f>
        <v>0</v>
      </c>
      <c r="U71" s="26">
        <f t="shared" si="63"/>
        <v>0</v>
      </c>
      <c r="V71" s="30"/>
      <c r="W71" s="31"/>
      <c r="X71" s="18">
        <v>0</v>
      </c>
      <c r="Y71" s="19">
        <f>+(X71*100%)/$G$71</f>
        <v>0</v>
      </c>
      <c r="Z71" s="26">
        <f t="shared" si="64"/>
        <v>0</v>
      </c>
      <c r="AA71" s="30"/>
      <c r="AB71" s="31"/>
      <c r="AC71" s="18">
        <v>0</v>
      </c>
      <c r="AD71" s="19">
        <f>+(AC71*100%)/$G$71</f>
        <v>0</v>
      </c>
      <c r="AE71" s="26">
        <f t="shared" si="65"/>
        <v>0</v>
      </c>
      <c r="AF71" s="30"/>
      <c r="AG71" s="31"/>
      <c r="AH71" s="26">
        <f t="shared" ref="AH71:AH134" si="67">P71+U71+Z71+AE71</f>
        <v>0</v>
      </c>
      <c r="AI71" s="21"/>
    </row>
    <row r="72" spans="1:35" ht="39" x14ac:dyDescent="0.35">
      <c r="A72" s="45"/>
      <c r="B72" s="46"/>
      <c r="C72" s="40"/>
      <c r="D72" s="29" t="s">
        <v>974</v>
      </c>
      <c r="E72" s="30" t="s">
        <v>975</v>
      </c>
      <c r="F72" s="30">
        <v>2</v>
      </c>
      <c r="G72" s="98">
        <v>4</v>
      </c>
      <c r="H72" s="32">
        <v>0.25</v>
      </c>
      <c r="I72" s="32">
        <v>0.25</v>
      </c>
      <c r="J72" s="32">
        <v>0.25</v>
      </c>
      <c r="K72" s="32">
        <v>0.25</v>
      </c>
      <c r="L72" s="30" t="s">
        <v>976</v>
      </c>
      <c r="M72" s="30" t="s">
        <v>970</v>
      </c>
      <c r="N72" s="18">
        <v>0</v>
      </c>
      <c r="O72" s="19">
        <f>+(N72*100%)/$G$72</f>
        <v>0</v>
      </c>
      <c r="P72" s="26">
        <f t="shared" si="66"/>
        <v>0</v>
      </c>
      <c r="Q72" s="30"/>
      <c r="R72" s="31"/>
      <c r="S72" s="18">
        <v>0</v>
      </c>
      <c r="T72" s="19">
        <f>+(S72*100%)/$G$72</f>
        <v>0</v>
      </c>
      <c r="U72" s="26">
        <f t="shared" si="63"/>
        <v>0</v>
      </c>
      <c r="V72" s="30"/>
      <c r="W72" s="31"/>
      <c r="X72" s="18">
        <v>0</v>
      </c>
      <c r="Y72" s="19">
        <f>+(X72*100%)/$G$72</f>
        <v>0</v>
      </c>
      <c r="Z72" s="26">
        <f t="shared" si="64"/>
        <v>0</v>
      </c>
      <c r="AA72" s="30"/>
      <c r="AB72" s="31"/>
      <c r="AC72" s="18">
        <v>0</v>
      </c>
      <c r="AD72" s="19">
        <f>+(AC72*100%)/$G$72</f>
        <v>0</v>
      </c>
      <c r="AE72" s="26">
        <f t="shared" si="65"/>
        <v>0</v>
      </c>
      <c r="AF72" s="30"/>
      <c r="AG72" s="31"/>
      <c r="AH72" s="26">
        <f t="shared" si="67"/>
        <v>0</v>
      </c>
      <c r="AI72" s="21"/>
    </row>
    <row r="73" spans="1:35" ht="26" x14ac:dyDescent="0.35">
      <c r="A73" s="45"/>
      <c r="B73" s="46"/>
      <c r="C73" s="40"/>
      <c r="D73" s="29" t="s">
        <v>977</v>
      </c>
      <c r="E73" s="30" t="s">
        <v>978</v>
      </c>
      <c r="F73" s="30">
        <v>4</v>
      </c>
      <c r="G73" s="98">
        <v>5</v>
      </c>
      <c r="H73" s="32">
        <v>0.25</v>
      </c>
      <c r="I73" s="32">
        <v>0.25</v>
      </c>
      <c r="J73" s="32">
        <v>0.25</v>
      </c>
      <c r="K73" s="32">
        <v>0.25</v>
      </c>
      <c r="L73" s="30" t="s">
        <v>979</v>
      </c>
      <c r="M73" s="30" t="s">
        <v>970</v>
      </c>
      <c r="N73" s="18">
        <v>0</v>
      </c>
      <c r="O73" s="19">
        <f>+(N73*100%)/$G$73</f>
        <v>0</v>
      </c>
      <c r="P73" s="26">
        <f t="shared" si="66"/>
        <v>0</v>
      </c>
      <c r="Q73" s="30"/>
      <c r="R73" s="31"/>
      <c r="S73" s="18">
        <v>0</v>
      </c>
      <c r="T73" s="19">
        <f>+(S73*100%)/$G$73</f>
        <v>0</v>
      </c>
      <c r="U73" s="26">
        <f t="shared" si="63"/>
        <v>0</v>
      </c>
      <c r="V73" s="30"/>
      <c r="W73" s="31"/>
      <c r="X73" s="18">
        <v>0</v>
      </c>
      <c r="Y73" s="19">
        <f>+(X73*100%)/$G$73</f>
        <v>0</v>
      </c>
      <c r="Z73" s="26">
        <f t="shared" si="64"/>
        <v>0</v>
      </c>
      <c r="AA73" s="30"/>
      <c r="AB73" s="31"/>
      <c r="AC73" s="18">
        <v>0</v>
      </c>
      <c r="AD73" s="19">
        <f>+(AC73*100%)/$G$73</f>
        <v>0</v>
      </c>
      <c r="AE73" s="26">
        <f t="shared" si="65"/>
        <v>0</v>
      </c>
      <c r="AF73" s="30"/>
      <c r="AG73" s="31"/>
      <c r="AH73" s="26">
        <f t="shared" si="67"/>
        <v>0</v>
      </c>
      <c r="AI73" s="21"/>
    </row>
    <row r="74" spans="1:35" ht="26" x14ac:dyDescent="0.35">
      <c r="A74" s="45"/>
      <c r="B74" s="46"/>
      <c r="C74" s="40"/>
      <c r="D74" s="29" t="s">
        <v>980</v>
      </c>
      <c r="E74" s="30" t="s">
        <v>981</v>
      </c>
      <c r="F74" s="30">
        <v>1</v>
      </c>
      <c r="G74" s="98">
        <v>1</v>
      </c>
      <c r="H74" s="32"/>
      <c r="I74" s="32"/>
      <c r="J74" s="32">
        <v>1</v>
      </c>
      <c r="K74" s="32"/>
      <c r="L74" s="30" t="s">
        <v>982</v>
      </c>
      <c r="M74" s="30" t="s">
        <v>970</v>
      </c>
      <c r="N74" s="18">
        <v>0</v>
      </c>
      <c r="O74" s="19">
        <f>+(N74*100%)/$G$74</f>
        <v>0</v>
      </c>
      <c r="P74" s="26">
        <f t="shared" si="66"/>
        <v>0</v>
      </c>
      <c r="Q74" s="30"/>
      <c r="R74" s="30"/>
      <c r="S74" s="18">
        <v>0</v>
      </c>
      <c r="T74" s="19">
        <f>+(S74*100%)/$G$74</f>
        <v>0</v>
      </c>
      <c r="U74" s="26">
        <f t="shared" si="63"/>
        <v>0</v>
      </c>
      <c r="V74" s="30"/>
      <c r="W74" s="30"/>
      <c r="X74" s="18">
        <v>0</v>
      </c>
      <c r="Y74" s="19">
        <f>+(X74*100%)/$G$74</f>
        <v>0</v>
      </c>
      <c r="Z74" s="26">
        <f t="shared" si="64"/>
        <v>0</v>
      </c>
      <c r="AA74" s="30"/>
      <c r="AB74" s="30"/>
      <c r="AC74" s="18">
        <v>0</v>
      </c>
      <c r="AD74" s="19">
        <f>+(AC74*100%)/$G$74</f>
        <v>0</v>
      </c>
      <c r="AE74" s="26">
        <f t="shared" si="65"/>
        <v>0</v>
      </c>
      <c r="AF74" s="30"/>
      <c r="AG74" s="30"/>
      <c r="AH74" s="26">
        <f t="shared" si="67"/>
        <v>0</v>
      </c>
      <c r="AI74" s="21"/>
    </row>
    <row r="75" spans="1:35" ht="52" x14ac:dyDescent="0.35">
      <c r="A75" s="39"/>
      <c r="B75" s="40"/>
      <c r="C75" s="40"/>
      <c r="D75" s="29" t="s">
        <v>983</v>
      </c>
      <c r="E75" s="30" t="s">
        <v>984</v>
      </c>
      <c r="F75" s="98">
        <f>1737+2422</f>
        <v>4159</v>
      </c>
      <c r="G75" s="98">
        <v>4000</v>
      </c>
      <c r="H75" s="32">
        <v>0.25</v>
      </c>
      <c r="I75" s="32">
        <v>0.25</v>
      </c>
      <c r="J75" s="32">
        <v>0.25</v>
      </c>
      <c r="K75" s="32">
        <v>0.25</v>
      </c>
      <c r="L75" s="30" t="s">
        <v>984</v>
      </c>
      <c r="M75" s="100" t="s">
        <v>985</v>
      </c>
      <c r="N75" s="18">
        <v>0</v>
      </c>
      <c r="O75" s="19">
        <f>+(N75*100%)/$G$75</f>
        <v>0</v>
      </c>
      <c r="P75" s="26">
        <f t="shared" ref="P75:P79" si="68">+O75</f>
        <v>0</v>
      </c>
      <c r="Q75" s="30"/>
      <c r="R75" s="31"/>
      <c r="S75" s="18">
        <v>0</v>
      </c>
      <c r="T75" s="19">
        <f>+(S75*100%)/$G$75</f>
        <v>0</v>
      </c>
      <c r="U75" s="26">
        <f t="shared" si="63"/>
        <v>0</v>
      </c>
      <c r="V75" s="30"/>
      <c r="W75" s="31"/>
      <c r="X75" s="18">
        <v>0</v>
      </c>
      <c r="Y75" s="19">
        <f>+(X75*100%)/$G$75</f>
        <v>0</v>
      </c>
      <c r="Z75" s="26">
        <f t="shared" si="64"/>
        <v>0</v>
      </c>
      <c r="AA75" s="30"/>
      <c r="AB75" s="31"/>
      <c r="AC75" s="18">
        <v>0</v>
      </c>
      <c r="AD75" s="19">
        <f>+(AC75*100%)/$G$75</f>
        <v>0</v>
      </c>
      <c r="AE75" s="26">
        <f t="shared" si="65"/>
        <v>0</v>
      </c>
      <c r="AF75" s="30"/>
      <c r="AG75" s="31"/>
      <c r="AH75" s="26">
        <f t="shared" si="67"/>
        <v>0</v>
      </c>
      <c r="AI75" s="21"/>
    </row>
    <row r="76" spans="1:35" ht="39" x14ac:dyDescent="0.35">
      <c r="A76" s="45"/>
      <c r="B76" s="46"/>
      <c r="C76" s="40"/>
      <c r="D76" s="29" t="s">
        <v>986</v>
      </c>
      <c r="E76" s="30" t="s">
        <v>987</v>
      </c>
      <c r="F76" s="98">
        <v>1</v>
      </c>
      <c r="G76" s="98">
        <v>1</v>
      </c>
      <c r="H76" s="68"/>
      <c r="I76" s="68"/>
      <c r="J76" s="68"/>
      <c r="K76" s="68">
        <v>1</v>
      </c>
      <c r="L76" s="30" t="s">
        <v>987</v>
      </c>
      <c r="M76" s="100" t="s">
        <v>985</v>
      </c>
      <c r="N76" s="18">
        <v>0</v>
      </c>
      <c r="O76" s="19">
        <f>+(N76*100%)/$G$76</f>
        <v>0</v>
      </c>
      <c r="P76" s="26">
        <f t="shared" si="68"/>
        <v>0</v>
      </c>
      <c r="Q76" s="30"/>
      <c r="R76" s="31"/>
      <c r="S76" s="18">
        <v>0</v>
      </c>
      <c r="T76" s="19">
        <f>+(S76*100%)/$G$76</f>
        <v>0</v>
      </c>
      <c r="U76" s="26">
        <f t="shared" si="63"/>
        <v>0</v>
      </c>
      <c r="V76" s="30"/>
      <c r="W76" s="31"/>
      <c r="X76" s="18">
        <v>0</v>
      </c>
      <c r="Y76" s="19">
        <f>+(X76*100%)/$G$76</f>
        <v>0</v>
      </c>
      <c r="Z76" s="26">
        <f t="shared" si="64"/>
        <v>0</v>
      </c>
      <c r="AA76" s="30"/>
      <c r="AB76" s="31"/>
      <c r="AC76" s="18">
        <v>0</v>
      </c>
      <c r="AD76" s="19">
        <f>+(AC76*100%)/$G$76</f>
        <v>0</v>
      </c>
      <c r="AE76" s="26">
        <f t="shared" si="65"/>
        <v>0</v>
      </c>
      <c r="AF76" s="30"/>
      <c r="AG76" s="31"/>
      <c r="AH76" s="26">
        <f t="shared" si="67"/>
        <v>0</v>
      </c>
      <c r="AI76" s="21"/>
    </row>
    <row r="77" spans="1:35" x14ac:dyDescent="0.35">
      <c r="A77" s="45"/>
      <c r="B77" s="46"/>
      <c r="C77" s="40"/>
      <c r="D77" s="29" t="s">
        <v>988</v>
      </c>
      <c r="E77" s="30" t="s">
        <v>989</v>
      </c>
      <c r="F77" s="98">
        <v>1</v>
      </c>
      <c r="G77" s="98">
        <v>1</v>
      </c>
      <c r="H77" s="68"/>
      <c r="I77" s="68"/>
      <c r="J77" s="68"/>
      <c r="K77" s="68">
        <v>1</v>
      </c>
      <c r="L77" s="30" t="s">
        <v>989</v>
      </c>
      <c r="M77" s="100" t="s">
        <v>985</v>
      </c>
      <c r="N77" s="18">
        <v>0</v>
      </c>
      <c r="O77" s="19">
        <f>+(N77*100%)/$G$77</f>
        <v>0</v>
      </c>
      <c r="P77" s="26">
        <f t="shared" si="68"/>
        <v>0</v>
      </c>
      <c r="Q77" s="30"/>
      <c r="R77" s="31"/>
      <c r="S77" s="18">
        <v>0</v>
      </c>
      <c r="T77" s="19">
        <f>+(S77*100%)/$G$77</f>
        <v>0</v>
      </c>
      <c r="U77" s="26">
        <f t="shared" si="63"/>
        <v>0</v>
      </c>
      <c r="V77" s="30"/>
      <c r="W77" s="31"/>
      <c r="X77" s="18">
        <v>0</v>
      </c>
      <c r="Y77" s="19">
        <f>+(X77*100%)/$G$77</f>
        <v>0</v>
      </c>
      <c r="Z77" s="26">
        <f t="shared" si="64"/>
        <v>0</v>
      </c>
      <c r="AA77" s="30"/>
      <c r="AB77" s="31"/>
      <c r="AC77" s="18">
        <v>0</v>
      </c>
      <c r="AD77" s="19">
        <f>+(AC77*100%)/$G$77</f>
        <v>0</v>
      </c>
      <c r="AE77" s="26">
        <f t="shared" si="65"/>
        <v>0</v>
      </c>
      <c r="AF77" s="30"/>
      <c r="AG77" s="31"/>
      <c r="AH77" s="26">
        <f t="shared" si="67"/>
        <v>0</v>
      </c>
      <c r="AI77" s="21"/>
    </row>
    <row r="78" spans="1:35" ht="39" x14ac:dyDescent="0.35">
      <c r="A78" s="45"/>
      <c r="B78" s="46"/>
      <c r="C78" s="40"/>
      <c r="D78" s="29" t="s">
        <v>990</v>
      </c>
      <c r="E78" s="30" t="s">
        <v>991</v>
      </c>
      <c r="F78" s="98">
        <v>12</v>
      </c>
      <c r="G78" s="98">
        <v>12</v>
      </c>
      <c r="H78" s="68">
        <v>0.25</v>
      </c>
      <c r="I78" s="68">
        <v>0.25</v>
      </c>
      <c r="J78" s="68">
        <v>0.25</v>
      </c>
      <c r="K78" s="68">
        <v>0.25</v>
      </c>
      <c r="L78" s="30" t="s">
        <v>992</v>
      </c>
      <c r="M78" s="100" t="s">
        <v>985</v>
      </c>
      <c r="N78" s="18">
        <v>0</v>
      </c>
      <c r="O78" s="19">
        <f>+(N78*100%)/$G$78</f>
        <v>0</v>
      </c>
      <c r="P78" s="26">
        <f t="shared" si="68"/>
        <v>0</v>
      </c>
      <c r="Q78" s="30"/>
      <c r="R78" s="31"/>
      <c r="S78" s="18">
        <v>0</v>
      </c>
      <c r="T78" s="19">
        <f>+(S78*100%)/$G$78</f>
        <v>0</v>
      </c>
      <c r="U78" s="26">
        <f t="shared" si="63"/>
        <v>0</v>
      </c>
      <c r="V78" s="30"/>
      <c r="W78" s="31"/>
      <c r="X78" s="18">
        <v>0</v>
      </c>
      <c r="Y78" s="19">
        <f>+(X78*100%)/$G$78</f>
        <v>0</v>
      </c>
      <c r="Z78" s="26">
        <f t="shared" si="64"/>
        <v>0</v>
      </c>
      <c r="AA78" s="30"/>
      <c r="AB78" s="31"/>
      <c r="AC78" s="18">
        <v>0</v>
      </c>
      <c r="AD78" s="19">
        <f>+(AC78*100%)/$G$78</f>
        <v>0</v>
      </c>
      <c r="AE78" s="26">
        <f t="shared" si="65"/>
        <v>0</v>
      </c>
      <c r="AF78" s="30"/>
      <c r="AG78" s="31"/>
      <c r="AH78" s="26">
        <f t="shared" si="67"/>
        <v>0</v>
      </c>
      <c r="AI78" s="21"/>
    </row>
    <row r="79" spans="1:35" ht="26" x14ac:dyDescent="0.35">
      <c r="A79" s="45"/>
      <c r="B79" s="46"/>
      <c r="C79" s="40"/>
      <c r="D79" s="29" t="s">
        <v>993</v>
      </c>
      <c r="E79" s="30" t="s">
        <v>994</v>
      </c>
      <c r="F79" s="98">
        <v>12</v>
      </c>
      <c r="G79" s="98">
        <v>12</v>
      </c>
      <c r="H79" s="68">
        <v>0.25</v>
      </c>
      <c r="I79" s="68">
        <v>0.25</v>
      </c>
      <c r="J79" s="68">
        <v>0.25</v>
      </c>
      <c r="K79" s="68">
        <v>0.25</v>
      </c>
      <c r="L79" s="30" t="s">
        <v>992</v>
      </c>
      <c r="M79" s="100" t="s">
        <v>985</v>
      </c>
      <c r="N79" s="18">
        <v>0</v>
      </c>
      <c r="O79" s="19">
        <f>+(N79*100%)/$G$79</f>
        <v>0</v>
      </c>
      <c r="P79" s="26">
        <f t="shared" si="68"/>
        <v>0</v>
      </c>
      <c r="Q79" s="30"/>
      <c r="R79" s="30"/>
      <c r="S79" s="18">
        <v>0</v>
      </c>
      <c r="T79" s="19">
        <f>+(S79*100%)/$G$79</f>
        <v>0</v>
      </c>
      <c r="U79" s="26">
        <f t="shared" si="63"/>
        <v>0</v>
      </c>
      <c r="V79" s="30"/>
      <c r="W79" s="30"/>
      <c r="X79" s="18">
        <v>0</v>
      </c>
      <c r="Y79" s="19">
        <f>+(X79*100%)/$G$79</f>
        <v>0</v>
      </c>
      <c r="Z79" s="26">
        <f t="shared" si="64"/>
        <v>0</v>
      </c>
      <c r="AA79" s="30"/>
      <c r="AB79" s="30"/>
      <c r="AC79" s="18">
        <v>0</v>
      </c>
      <c r="AD79" s="19">
        <f>+(AC79*100%)/$G$79</f>
        <v>0</v>
      </c>
      <c r="AE79" s="26">
        <f t="shared" si="65"/>
        <v>0</v>
      </c>
      <c r="AF79" s="30"/>
      <c r="AG79" s="30"/>
      <c r="AH79" s="26">
        <f t="shared" si="67"/>
        <v>0</v>
      </c>
      <c r="AI79" s="21"/>
    </row>
    <row r="80" spans="1:35" ht="26" x14ac:dyDescent="0.35">
      <c r="A80" s="45"/>
      <c r="B80" s="46"/>
      <c r="C80" s="40"/>
      <c r="D80" s="29" t="s">
        <v>995</v>
      </c>
      <c r="E80" s="30" t="s">
        <v>996</v>
      </c>
      <c r="F80" s="98">
        <v>1</v>
      </c>
      <c r="G80" s="98">
        <v>1</v>
      </c>
      <c r="H80" s="68">
        <v>1</v>
      </c>
      <c r="I80" s="68"/>
      <c r="J80" s="68"/>
      <c r="K80" s="68"/>
      <c r="L80" s="30" t="s">
        <v>992</v>
      </c>
      <c r="M80" s="100" t="s">
        <v>985</v>
      </c>
      <c r="N80" s="18">
        <v>0</v>
      </c>
      <c r="O80" s="19">
        <f>+(N80*100%)/$G$80</f>
        <v>0</v>
      </c>
      <c r="P80" s="26">
        <f t="shared" ref="P80:P83" si="69">+O80</f>
        <v>0</v>
      </c>
      <c r="Q80" s="30"/>
      <c r="R80" s="30"/>
      <c r="S80" s="18">
        <v>0</v>
      </c>
      <c r="T80" s="19">
        <f>+(S80*100%)/$G$80</f>
        <v>0</v>
      </c>
      <c r="U80" s="26">
        <f t="shared" si="63"/>
        <v>0</v>
      </c>
      <c r="V80" s="30"/>
      <c r="W80" s="30"/>
      <c r="X80" s="18">
        <v>0</v>
      </c>
      <c r="Y80" s="19">
        <f>+(X80*100%)/$G$80</f>
        <v>0</v>
      </c>
      <c r="Z80" s="26">
        <f t="shared" si="64"/>
        <v>0</v>
      </c>
      <c r="AA80" s="30"/>
      <c r="AB80" s="30"/>
      <c r="AC80" s="18">
        <v>0</v>
      </c>
      <c r="AD80" s="19">
        <f>+(AC80*100%)/$G$80</f>
        <v>0</v>
      </c>
      <c r="AE80" s="26">
        <f t="shared" si="65"/>
        <v>0</v>
      </c>
      <c r="AF80" s="30"/>
      <c r="AG80" s="30"/>
      <c r="AH80" s="26">
        <f t="shared" si="67"/>
        <v>0</v>
      </c>
      <c r="AI80" s="21"/>
    </row>
    <row r="81" spans="1:35" ht="26" x14ac:dyDescent="0.35">
      <c r="A81" s="45"/>
      <c r="B81" s="46"/>
      <c r="C81" s="40"/>
      <c r="D81" s="29" t="s">
        <v>997</v>
      </c>
      <c r="E81" s="30" t="s">
        <v>998</v>
      </c>
      <c r="F81" s="98">
        <v>12</v>
      </c>
      <c r="G81" s="98">
        <v>12</v>
      </c>
      <c r="H81" s="68">
        <v>0.25</v>
      </c>
      <c r="I81" s="68">
        <v>0.25</v>
      </c>
      <c r="J81" s="68">
        <v>0.25</v>
      </c>
      <c r="K81" s="68">
        <v>0.25</v>
      </c>
      <c r="L81" s="30" t="s">
        <v>999</v>
      </c>
      <c r="M81" s="100" t="s">
        <v>985</v>
      </c>
      <c r="N81" s="18">
        <v>0</v>
      </c>
      <c r="O81" s="19">
        <f>+(N81*100%)/$G$81</f>
        <v>0</v>
      </c>
      <c r="P81" s="26">
        <f t="shared" si="69"/>
        <v>0</v>
      </c>
      <c r="Q81" s="30"/>
      <c r="R81" s="30"/>
      <c r="S81" s="18">
        <v>0</v>
      </c>
      <c r="T81" s="19">
        <f>+(S81*100%)/$G$81</f>
        <v>0</v>
      </c>
      <c r="U81" s="26">
        <f t="shared" si="63"/>
        <v>0</v>
      </c>
      <c r="V81" s="30"/>
      <c r="W81" s="30"/>
      <c r="X81" s="18">
        <v>0</v>
      </c>
      <c r="Y81" s="19">
        <f>+(X81*100%)/$G$81</f>
        <v>0</v>
      </c>
      <c r="Z81" s="26">
        <f t="shared" si="64"/>
        <v>0</v>
      </c>
      <c r="AA81" s="30"/>
      <c r="AB81" s="30"/>
      <c r="AC81" s="18">
        <v>0</v>
      </c>
      <c r="AD81" s="19">
        <f>+(AC81*100%)/$G$81</f>
        <v>0</v>
      </c>
      <c r="AE81" s="26">
        <f t="shared" si="65"/>
        <v>0</v>
      </c>
      <c r="AF81" s="30"/>
      <c r="AG81" s="30"/>
      <c r="AH81" s="26">
        <f t="shared" si="67"/>
        <v>0</v>
      </c>
      <c r="AI81" s="21"/>
    </row>
    <row r="82" spans="1:35" ht="26" x14ac:dyDescent="0.35">
      <c r="A82" s="45"/>
      <c r="B82" s="46"/>
      <c r="C82" s="40"/>
      <c r="D82" s="29" t="s">
        <v>1000</v>
      </c>
      <c r="E82" s="30" t="s">
        <v>1001</v>
      </c>
      <c r="F82" s="98">
        <v>1</v>
      </c>
      <c r="G82" s="98">
        <v>1</v>
      </c>
      <c r="H82" s="68"/>
      <c r="I82" s="68"/>
      <c r="J82" s="68"/>
      <c r="K82" s="68">
        <v>1</v>
      </c>
      <c r="L82" s="30" t="s">
        <v>1001</v>
      </c>
      <c r="M82" s="100" t="s">
        <v>1002</v>
      </c>
      <c r="N82" s="18">
        <v>0</v>
      </c>
      <c r="O82" s="19">
        <f>+(N82*100%)/$G$82</f>
        <v>0</v>
      </c>
      <c r="P82" s="26">
        <f t="shared" si="69"/>
        <v>0</v>
      </c>
      <c r="Q82" s="30"/>
      <c r="R82" s="30"/>
      <c r="S82" s="18">
        <v>0</v>
      </c>
      <c r="T82" s="19">
        <f>+(S82*100%)/$G$82</f>
        <v>0</v>
      </c>
      <c r="U82" s="26">
        <f t="shared" si="63"/>
        <v>0</v>
      </c>
      <c r="V82" s="30"/>
      <c r="W82" s="30"/>
      <c r="X82" s="18">
        <v>0</v>
      </c>
      <c r="Y82" s="19">
        <f>+(X82*100%)/$G$82</f>
        <v>0</v>
      </c>
      <c r="Z82" s="26">
        <f t="shared" si="64"/>
        <v>0</v>
      </c>
      <c r="AA82" s="30"/>
      <c r="AB82" s="30"/>
      <c r="AC82" s="18">
        <v>0</v>
      </c>
      <c r="AD82" s="19">
        <f>+(AC82*100%)/$G$82</f>
        <v>0</v>
      </c>
      <c r="AE82" s="26">
        <f t="shared" si="65"/>
        <v>0</v>
      </c>
      <c r="AF82" s="30"/>
      <c r="AG82" s="30"/>
      <c r="AH82" s="26">
        <f t="shared" si="67"/>
        <v>0</v>
      </c>
      <c r="AI82" s="21"/>
    </row>
    <row r="83" spans="1:35" ht="39" x14ac:dyDescent="0.35">
      <c r="A83" s="45"/>
      <c r="B83" s="46"/>
      <c r="C83" s="40"/>
      <c r="D83" s="29" t="s">
        <v>1003</v>
      </c>
      <c r="E83" s="30" t="s">
        <v>1001</v>
      </c>
      <c r="F83" s="98">
        <v>12</v>
      </c>
      <c r="G83" s="98">
        <v>12</v>
      </c>
      <c r="H83" s="68">
        <v>0.25</v>
      </c>
      <c r="I83" s="68">
        <v>0.25</v>
      </c>
      <c r="J83" s="68">
        <v>0.25</v>
      </c>
      <c r="K83" s="68">
        <v>0.25</v>
      </c>
      <c r="L83" s="30" t="s">
        <v>1001</v>
      </c>
      <c r="M83" s="100" t="s">
        <v>1002</v>
      </c>
      <c r="N83" s="18">
        <v>0</v>
      </c>
      <c r="O83" s="19">
        <f>+(N83*100%)/$G$83</f>
        <v>0</v>
      </c>
      <c r="P83" s="26">
        <f t="shared" si="69"/>
        <v>0</v>
      </c>
      <c r="Q83" s="30"/>
      <c r="R83" s="30"/>
      <c r="S83" s="18">
        <v>0</v>
      </c>
      <c r="T83" s="19">
        <f>+(S83*100%)/$G$83</f>
        <v>0</v>
      </c>
      <c r="U83" s="26">
        <f t="shared" si="63"/>
        <v>0</v>
      </c>
      <c r="V83" s="30"/>
      <c r="W83" s="30"/>
      <c r="X83" s="18">
        <v>0</v>
      </c>
      <c r="Y83" s="19">
        <f>+(X83*100%)/$G$83</f>
        <v>0</v>
      </c>
      <c r="Z83" s="26">
        <f t="shared" si="64"/>
        <v>0</v>
      </c>
      <c r="AA83" s="30"/>
      <c r="AB83" s="30"/>
      <c r="AC83" s="18">
        <v>0</v>
      </c>
      <c r="AD83" s="19">
        <f>+(AC83*100%)/$G$83</f>
        <v>0</v>
      </c>
      <c r="AE83" s="26">
        <f t="shared" si="65"/>
        <v>0</v>
      </c>
      <c r="AF83" s="30"/>
      <c r="AG83" s="30"/>
      <c r="AH83" s="26">
        <f t="shared" si="67"/>
        <v>0</v>
      </c>
      <c r="AI83" s="21"/>
    </row>
    <row r="84" spans="1:35" ht="26" x14ac:dyDescent="0.35">
      <c r="A84" s="45"/>
      <c r="B84" s="46"/>
      <c r="C84" s="40"/>
      <c r="D84" s="29" t="s">
        <v>1004</v>
      </c>
      <c r="E84" s="30" t="s">
        <v>1005</v>
      </c>
      <c r="F84" s="98">
        <v>2019</v>
      </c>
      <c r="G84" s="98">
        <v>2019</v>
      </c>
      <c r="H84" s="68">
        <v>0.25</v>
      </c>
      <c r="I84" s="68">
        <v>0.25</v>
      </c>
      <c r="J84" s="68">
        <v>0.25</v>
      </c>
      <c r="K84" s="68">
        <v>0.25</v>
      </c>
      <c r="L84" s="30" t="s">
        <v>1005</v>
      </c>
      <c r="M84" s="100" t="s">
        <v>1002</v>
      </c>
      <c r="N84" s="18">
        <v>0</v>
      </c>
      <c r="O84" s="19">
        <f>+(N84*100%)/$G$84</f>
        <v>0</v>
      </c>
      <c r="P84" s="26">
        <f t="shared" ref="P84:P88" si="70">+O84</f>
        <v>0</v>
      </c>
      <c r="Q84" s="30"/>
      <c r="R84" s="30"/>
      <c r="S84" s="18">
        <v>0</v>
      </c>
      <c r="T84" s="19">
        <f>+(S84*100%)/$G$84</f>
        <v>0</v>
      </c>
      <c r="U84" s="26">
        <f t="shared" si="63"/>
        <v>0</v>
      </c>
      <c r="V84" s="30"/>
      <c r="W84" s="30"/>
      <c r="X84" s="18">
        <v>0</v>
      </c>
      <c r="Y84" s="19">
        <f>+(X84*100%)/$G$84</f>
        <v>0</v>
      </c>
      <c r="Z84" s="26">
        <f t="shared" si="64"/>
        <v>0</v>
      </c>
      <c r="AA84" s="30"/>
      <c r="AB84" s="30"/>
      <c r="AC84" s="18">
        <v>0</v>
      </c>
      <c r="AD84" s="19">
        <f>+(AC84*100%)/$G$84</f>
        <v>0</v>
      </c>
      <c r="AE84" s="26">
        <f t="shared" si="65"/>
        <v>0</v>
      </c>
      <c r="AF84" s="30"/>
      <c r="AG84" s="30"/>
      <c r="AH84" s="26">
        <f t="shared" si="67"/>
        <v>0</v>
      </c>
      <c r="AI84" s="21"/>
    </row>
    <row r="85" spans="1:35" ht="52" x14ac:dyDescent="0.35">
      <c r="A85" s="45"/>
      <c r="B85" s="46"/>
      <c r="C85" s="40"/>
      <c r="D85" s="29" t="s">
        <v>1006</v>
      </c>
      <c r="E85" s="30" t="s">
        <v>1005</v>
      </c>
      <c r="F85" s="98">
        <v>1783</v>
      </c>
      <c r="G85" s="98">
        <v>1800</v>
      </c>
      <c r="H85" s="68">
        <v>0.25</v>
      </c>
      <c r="I85" s="68">
        <v>0.25</v>
      </c>
      <c r="J85" s="68">
        <v>0.25</v>
      </c>
      <c r="K85" s="68">
        <v>0.25</v>
      </c>
      <c r="L85" s="30" t="s">
        <v>1005</v>
      </c>
      <c r="M85" s="100" t="s">
        <v>1002</v>
      </c>
      <c r="N85" s="18">
        <v>0</v>
      </c>
      <c r="O85" s="19">
        <f>+(N85*100%)/$G$85</f>
        <v>0</v>
      </c>
      <c r="P85" s="26">
        <f t="shared" si="70"/>
        <v>0</v>
      </c>
      <c r="Q85" s="30"/>
      <c r="R85" s="30"/>
      <c r="S85" s="18">
        <v>0</v>
      </c>
      <c r="T85" s="19">
        <f>+(S85*100%)/$G$85</f>
        <v>0</v>
      </c>
      <c r="U85" s="26">
        <f t="shared" si="63"/>
        <v>0</v>
      </c>
      <c r="V85" s="30"/>
      <c r="W85" s="30"/>
      <c r="X85" s="18">
        <v>0</v>
      </c>
      <c r="Y85" s="19">
        <f>+(X85*100%)/$G$85</f>
        <v>0</v>
      </c>
      <c r="Z85" s="26">
        <f t="shared" si="64"/>
        <v>0</v>
      </c>
      <c r="AA85" s="30"/>
      <c r="AB85" s="30"/>
      <c r="AC85" s="18">
        <v>0</v>
      </c>
      <c r="AD85" s="19">
        <f>+(AC85*100%)/$G$85</f>
        <v>0</v>
      </c>
      <c r="AE85" s="26">
        <f t="shared" si="65"/>
        <v>0</v>
      </c>
      <c r="AF85" s="30"/>
      <c r="AG85" s="30"/>
      <c r="AH85" s="26">
        <f t="shared" si="67"/>
        <v>0</v>
      </c>
      <c r="AI85" s="21"/>
    </row>
    <row r="86" spans="1:35" ht="65" x14ac:dyDescent="0.35">
      <c r="A86" s="45"/>
      <c r="B86" s="46"/>
      <c r="C86" s="40"/>
      <c r="D86" s="29" t="s">
        <v>1007</v>
      </c>
      <c r="E86" s="30" t="s">
        <v>1008</v>
      </c>
      <c r="F86" s="98">
        <v>1</v>
      </c>
      <c r="G86" s="98">
        <v>1</v>
      </c>
      <c r="H86" s="68"/>
      <c r="I86" s="68"/>
      <c r="J86" s="68"/>
      <c r="K86" s="68">
        <v>1</v>
      </c>
      <c r="L86" s="30" t="s">
        <v>1008</v>
      </c>
      <c r="M86" s="100" t="s">
        <v>1002</v>
      </c>
      <c r="N86" s="18">
        <v>0</v>
      </c>
      <c r="O86" s="19">
        <f>+(N86*100%)/$G$86</f>
        <v>0</v>
      </c>
      <c r="P86" s="26">
        <f t="shared" si="70"/>
        <v>0</v>
      </c>
      <c r="Q86" s="30"/>
      <c r="R86" s="30"/>
      <c r="S86" s="18">
        <v>0</v>
      </c>
      <c r="T86" s="19">
        <f>+(S86*100%)/$G$86</f>
        <v>0</v>
      </c>
      <c r="U86" s="26">
        <f t="shared" si="63"/>
        <v>0</v>
      </c>
      <c r="V86" s="30"/>
      <c r="W86" s="30"/>
      <c r="X86" s="18">
        <v>0</v>
      </c>
      <c r="Y86" s="19">
        <f>+(X86*100%)/$G$86</f>
        <v>0</v>
      </c>
      <c r="Z86" s="26">
        <f t="shared" si="64"/>
        <v>0</v>
      </c>
      <c r="AA86" s="30"/>
      <c r="AB86" s="30"/>
      <c r="AC86" s="18">
        <v>0</v>
      </c>
      <c r="AD86" s="19">
        <f>+(AC86*100%)/$G$86</f>
        <v>0</v>
      </c>
      <c r="AE86" s="26">
        <f t="shared" si="65"/>
        <v>0</v>
      </c>
      <c r="AF86" s="30"/>
      <c r="AG86" s="30"/>
      <c r="AH86" s="26">
        <f t="shared" si="67"/>
        <v>0</v>
      </c>
      <c r="AI86" s="21"/>
    </row>
    <row r="87" spans="1:35" ht="78" x14ac:dyDescent="0.35">
      <c r="A87" s="45"/>
      <c r="B87" s="46"/>
      <c r="C87" s="40"/>
      <c r="D87" s="29" t="s">
        <v>1009</v>
      </c>
      <c r="E87" s="30" t="s">
        <v>1010</v>
      </c>
      <c r="F87" s="98">
        <v>2097</v>
      </c>
      <c r="G87" s="98">
        <v>2097</v>
      </c>
      <c r="H87" s="68">
        <v>0.25</v>
      </c>
      <c r="I87" s="68">
        <v>0.25</v>
      </c>
      <c r="J87" s="68">
        <v>0.25</v>
      </c>
      <c r="K87" s="68">
        <v>0.25</v>
      </c>
      <c r="L87" s="30" t="s">
        <v>1010</v>
      </c>
      <c r="M87" s="100" t="s">
        <v>1002</v>
      </c>
      <c r="N87" s="18">
        <v>0</v>
      </c>
      <c r="O87" s="19">
        <f>+(N87*100%)/$G$87</f>
        <v>0</v>
      </c>
      <c r="P87" s="26">
        <f t="shared" si="70"/>
        <v>0</v>
      </c>
      <c r="Q87" s="30"/>
      <c r="R87" s="30"/>
      <c r="S87" s="18">
        <v>0</v>
      </c>
      <c r="T87" s="19">
        <f>+(S87*100%)/$G$87</f>
        <v>0</v>
      </c>
      <c r="U87" s="26">
        <f t="shared" si="63"/>
        <v>0</v>
      </c>
      <c r="V87" s="30"/>
      <c r="W87" s="30"/>
      <c r="X87" s="18">
        <v>0</v>
      </c>
      <c r="Y87" s="19">
        <f>+(X87*100%)/$G$87</f>
        <v>0</v>
      </c>
      <c r="Z87" s="26">
        <f t="shared" si="64"/>
        <v>0</v>
      </c>
      <c r="AA87" s="30"/>
      <c r="AB87" s="30"/>
      <c r="AC87" s="18">
        <v>0</v>
      </c>
      <c r="AD87" s="19">
        <f>+(AC87*100%)/$G$87</f>
        <v>0</v>
      </c>
      <c r="AE87" s="26">
        <f t="shared" si="65"/>
        <v>0</v>
      </c>
      <c r="AF87" s="30"/>
      <c r="AG87" s="30"/>
      <c r="AH87" s="26">
        <f t="shared" si="67"/>
        <v>0</v>
      </c>
      <c r="AI87" s="21"/>
    </row>
    <row r="88" spans="1:35" ht="39" x14ac:dyDescent="0.35">
      <c r="A88" s="45"/>
      <c r="B88" s="46"/>
      <c r="C88" s="40"/>
      <c r="D88" s="29" t="s">
        <v>1011</v>
      </c>
      <c r="E88" s="30" t="s">
        <v>1012</v>
      </c>
      <c r="F88" s="98">
        <v>240</v>
      </c>
      <c r="G88" s="98">
        <v>240</v>
      </c>
      <c r="H88" s="68">
        <v>0.25</v>
      </c>
      <c r="I88" s="68">
        <v>0.25</v>
      </c>
      <c r="J88" s="68">
        <v>0.25</v>
      </c>
      <c r="K88" s="68">
        <v>0.25</v>
      </c>
      <c r="L88" s="30" t="s">
        <v>1012</v>
      </c>
      <c r="M88" s="100" t="s">
        <v>1002</v>
      </c>
      <c r="N88" s="18">
        <v>0</v>
      </c>
      <c r="O88" s="19">
        <f>+(N88*100%)/$G$88</f>
        <v>0</v>
      </c>
      <c r="P88" s="26">
        <f t="shared" si="70"/>
        <v>0</v>
      </c>
      <c r="Q88" s="30"/>
      <c r="R88" s="30"/>
      <c r="S88" s="18">
        <v>0</v>
      </c>
      <c r="T88" s="19">
        <f>+(S88*100%)/$G$88</f>
        <v>0</v>
      </c>
      <c r="U88" s="26">
        <f t="shared" si="63"/>
        <v>0</v>
      </c>
      <c r="V88" s="30"/>
      <c r="W88" s="30"/>
      <c r="X88" s="18">
        <v>0</v>
      </c>
      <c r="Y88" s="19">
        <f>+(X88*100%)/$G$88</f>
        <v>0</v>
      </c>
      <c r="Z88" s="26">
        <f t="shared" si="64"/>
        <v>0</v>
      </c>
      <c r="AA88" s="30"/>
      <c r="AB88" s="30"/>
      <c r="AC88" s="18">
        <v>0</v>
      </c>
      <c r="AD88" s="19">
        <f>+(AC88*100%)/$G$88</f>
        <v>0</v>
      </c>
      <c r="AE88" s="26">
        <f t="shared" si="65"/>
        <v>0</v>
      </c>
      <c r="AF88" s="30"/>
      <c r="AG88" s="30"/>
      <c r="AH88" s="26">
        <f t="shared" si="67"/>
        <v>0</v>
      </c>
      <c r="AI88" s="21"/>
    </row>
    <row r="89" spans="1:35" ht="52" x14ac:dyDescent="0.35">
      <c r="A89" s="45"/>
      <c r="B89" s="46"/>
      <c r="C89" s="40"/>
      <c r="D89" s="29" t="s">
        <v>1013</v>
      </c>
      <c r="E89" s="30" t="s">
        <v>1014</v>
      </c>
      <c r="F89" s="98">
        <v>12</v>
      </c>
      <c r="G89" s="98">
        <v>12</v>
      </c>
      <c r="H89" s="68">
        <v>0.25</v>
      </c>
      <c r="I89" s="68">
        <v>0.25</v>
      </c>
      <c r="J89" s="68">
        <v>0.25</v>
      </c>
      <c r="K89" s="68">
        <v>0.25</v>
      </c>
      <c r="L89" s="30" t="s">
        <v>1014</v>
      </c>
      <c r="M89" s="100" t="s">
        <v>1002</v>
      </c>
      <c r="N89" s="18">
        <v>0</v>
      </c>
      <c r="O89" s="19">
        <f>+(N89*100%)/$G$89</f>
        <v>0</v>
      </c>
      <c r="P89" s="26">
        <f t="shared" ref="P89:P104" si="71">+O89</f>
        <v>0</v>
      </c>
      <c r="Q89" s="33"/>
      <c r="R89" s="74"/>
      <c r="S89" s="18">
        <v>0</v>
      </c>
      <c r="T89" s="19">
        <f>+(S89*100%)/$G$89</f>
        <v>0</v>
      </c>
      <c r="U89" s="26">
        <f t="shared" si="63"/>
        <v>0</v>
      </c>
      <c r="V89" s="33"/>
      <c r="W89" s="74"/>
      <c r="X89" s="18">
        <v>0</v>
      </c>
      <c r="Y89" s="19">
        <f>+(X89*100%)/$G$89</f>
        <v>0</v>
      </c>
      <c r="Z89" s="26">
        <f t="shared" si="64"/>
        <v>0</v>
      </c>
      <c r="AA89" s="33"/>
      <c r="AB89" s="74"/>
      <c r="AC89" s="18">
        <v>0</v>
      </c>
      <c r="AD89" s="19">
        <f>+(AC89*100%)/$G$89</f>
        <v>0</v>
      </c>
      <c r="AE89" s="26">
        <f t="shared" si="65"/>
        <v>0</v>
      </c>
      <c r="AF89" s="33"/>
      <c r="AG89" s="74"/>
      <c r="AH89" s="26">
        <f t="shared" si="67"/>
        <v>0</v>
      </c>
      <c r="AI89" s="21"/>
    </row>
    <row r="90" spans="1:35" ht="39" x14ac:dyDescent="0.35">
      <c r="A90" s="45"/>
      <c r="B90" s="46"/>
      <c r="C90" s="40"/>
      <c r="D90" s="29" t="s">
        <v>1015</v>
      </c>
      <c r="E90" s="30" t="s">
        <v>1016</v>
      </c>
      <c r="F90" s="98">
        <v>6</v>
      </c>
      <c r="G90" s="98">
        <v>6</v>
      </c>
      <c r="H90" s="68">
        <v>0.25</v>
      </c>
      <c r="I90" s="68">
        <v>0.25</v>
      </c>
      <c r="J90" s="68">
        <v>0.25</v>
      </c>
      <c r="K90" s="68">
        <v>0.25</v>
      </c>
      <c r="L90" s="30" t="s">
        <v>1016</v>
      </c>
      <c r="M90" s="100" t="s">
        <v>1002</v>
      </c>
      <c r="N90" s="18">
        <v>0</v>
      </c>
      <c r="O90" s="19">
        <f>+(N90*100%)/$G$90</f>
        <v>0</v>
      </c>
      <c r="P90" s="26">
        <f t="shared" si="71"/>
        <v>0</v>
      </c>
      <c r="Q90" s="33"/>
      <c r="R90" s="74"/>
      <c r="S90" s="18">
        <v>0</v>
      </c>
      <c r="T90" s="19">
        <f>+(S90*100%)/$G$90</f>
        <v>0</v>
      </c>
      <c r="U90" s="26">
        <f t="shared" si="63"/>
        <v>0</v>
      </c>
      <c r="V90" s="33"/>
      <c r="W90" s="74"/>
      <c r="X90" s="18">
        <v>0</v>
      </c>
      <c r="Y90" s="19">
        <f>+(X90*100%)/$G$90</f>
        <v>0</v>
      </c>
      <c r="Z90" s="26">
        <f t="shared" si="64"/>
        <v>0</v>
      </c>
      <c r="AA90" s="33"/>
      <c r="AB90" s="74"/>
      <c r="AC90" s="18">
        <v>0</v>
      </c>
      <c r="AD90" s="19">
        <f>+(AC90*100%)/$G$90</f>
        <v>0</v>
      </c>
      <c r="AE90" s="26">
        <f t="shared" si="65"/>
        <v>0</v>
      </c>
      <c r="AF90" s="33"/>
      <c r="AG90" s="74"/>
      <c r="AH90" s="26">
        <f t="shared" si="67"/>
        <v>0</v>
      </c>
      <c r="AI90" s="21"/>
    </row>
    <row r="91" spans="1:35" ht="26" x14ac:dyDescent="0.35">
      <c r="A91" s="12"/>
      <c r="B91" s="12"/>
      <c r="C91" s="13" t="s">
        <v>1017</v>
      </c>
      <c r="D91" s="95"/>
      <c r="E91" s="14" t="s">
        <v>965</v>
      </c>
      <c r="F91" s="16">
        <f>SUM(F92:F114)</f>
        <v>1679</v>
      </c>
      <c r="G91" s="16">
        <f>SUM(G92:G114)</f>
        <v>2169</v>
      </c>
      <c r="H91" s="17">
        <v>0.25</v>
      </c>
      <c r="I91" s="17">
        <v>0.25</v>
      </c>
      <c r="J91" s="17">
        <v>0.25</v>
      </c>
      <c r="K91" s="17">
        <v>0.25</v>
      </c>
      <c r="L91" s="14" t="s">
        <v>955</v>
      </c>
      <c r="M91" s="14" t="s">
        <v>1018</v>
      </c>
      <c r="N91" s="85">
        <f>SUM(N92:N114)</f>
        <v>0</v>
      </c>
      <c r="O91" s="86">
        <f>SUM(O92:O114)/23</f>
        <v>0</v>
      </c>
      <c r="P91" s="86">
        <f>SUM(P92:P114)/23</f>
        <v>0</v>
      </c>
      <c r="Q91" s="14"/>
      <c r="R91" s="14"/>
      <c r="S91" s="85">
        <f>SUM(S92:S114)</f>
        <v>0</v>
      </c>
      <c r="T91" s="86">
        <f>SUM(T92:T114)/23</f>
        <v>0</v>
      </c>
      <c r="U91" s="86">
        <f>SUM(U92:U114)/23</f>
        <v>0</v>
      </c>
      <c r="V91" s="14"/>
      <c r="W91" s="14"/>
      <c r="X91" s="85">
        <f>SUM(X92:X114)</f>
        <v>0</v>
      </c>
      <c r="Y91" s="86">
        <f>SUM(Y92:Y114)/23</f>
        <v>0</v>
      </c>
      <c r="Z91" s="86">
        <f>SUM(Z92:Z114)/23</f>
        <v>0</v>
      </c>
      <c r="AA91" s="14"/>
      <c r="AB91" s="14"/>
      <c r="AC91" s="85">
        <f>SUM(AC92:AC114)</f>
        <v>0</v>
      </c>
      <c r="AD91" s="86">
        <f>SUM(AD92:AD114)/23</f>
        <v>0</v>
      </c>
      <c r="AE91" s="86">
        <f>SUM(AE92:AE114)/23</f>
        <v>0</v>
      </c>
      <c r="AF91" s="14"/>
      <c r="AG91" s="14"/>
      <c r="AH91" s="86">
        <f t="shared" si="67"/>
        <v>0</v>
      </c>
      <c r="AI91" s="21"/>
    </row>
    <row r="92" spans="1:35" ht="52" x14ac:dyDescent="0.35">
      <c r="A92" s="39"/>
      <c r="B92" s="40"/>
      <c r="C92" s="40"/>
      <c r="D92" s="29" t="s">
        <v>1019</v>
      </c>
      <c r="E92" s="30" t="s">
        <v>1020</v>
      </c>
      <c r="F92" s="98">
        <v>400</v>
      </c>
      <c r="G92" s="98">
        <v>500</v>
      </c>
      <c r="H92" s="32">
        <v>0.25</v>
      </c>
      <c r="I92" s="32">
        <v>0.25</v>
      </c>
      <c r="J92" s="32">
        <v>0.25</v>
      </c>
      <c r="K92" s="32">
        <v>0.25</v>
      </c>
      <c r="L92" s="30" t="s">
        <v>1021</v>
      </c>
      <c r="M92" s="100" t="s">
        <v>1022</v>
      </c>
      <c r="N92" s="18">
        <v>0</v>
      </c>
      <c r="O92" s="19">
        <f>+(N92*100%)/$G$92</f>
        <v>0</v>
      </c>
      <c r="P92" s="26">
        <f t="shared" si="71"/>
        <v>0</v>
      </c>
      <c r="Q92" s="33"/>
      <c r="R92" s="74"/>
      <c r="S92" s="18">
        <v>0</v>
      </c>
      <c r="T92" s="19">
        <f>+(S92*100%)/$G$92</f>
        <v>0</v>
      </c>
      <c r="U92" s="26">
        <f t="shared" ref="U92:U114" si="72">+T92</f>
        <v>0</v>
      </c>
      <c r="V92" s="33"/>
      <c r="W92" s="74"/>
      <c r="X92" s="18">
        <v>0</v>
      </c>
      <c r="Y92" s="19">
        <f>+(X92*100%)/$G$92</f>
        <v>0</v>
      </c>
      <c r="Z92" s="26">
        <f t="shared" ref="Z92:Z114" si="73">+Y92</f>
        <v>0</v>
      </c>
      <c r="AA92" s="33"/>
      <c r="AB92" s="74"/>
      <c r="AC92" s="18">
        <v>0</v>
      </c>
      <c r="AD92" s="19">
        <f>+(AC92*100%)/$G$92</f>
        <v>0</v>
      </c>
      <c r="AE92" s="26">
        <f t="shared" ref="AE92:AE114" si="74">+AD92</f>
        <v>0</v>
      </c>
      <c r="AF92" s="33"/>
      <c r="AG92" s="74"/>
      <c r="AH92" s="26">
        <f t="shared" si="67"/>
        <v>0</v>
      </c>
      <c r="AI92" s="21"/>
    </row>
    <row r="93" spans="1:35" ht="39" x14ac:dyDescent="0.35">
      <c r="A93" s="39"/>
      <c r="B93" s="40"/>
      <c r="C93" s="40"/>
      <c r="D93" s="29" t="s">
        <v>1023</v>
      </c>
      <c r="E93" s="30" t="s">
        <v>1024</v>
      </c>
      <c r="F93" s="98">
        <v>83</v>
      </c>
      <c r="G93" s="98">
        <v>80</v>
      </c>
      <c r="H93" s="32">
        <v>0.25</v>
      </c>
      <c r="I93" s="32">
        <v>0.25</v>
      </c>
      <c r="J93" s="32">
        <v>0.25</v>
      </c>
      <c r="K93" s="32">
        <v>0.25</v>
      </c>
      <c r="L93" s="30" t="s">
        <v>1025</v>
      </c>
      <c r="M93" s="100" t="s">
        <v>1022</v>
      </c>
      <c r="N93" s="18">
        <v>0</v>
      </c>
      <c r="O93" s="19">
        <f>+(N93*100%)/$G$93</f>
        <v>0</v>
      </c>
      <c r="P93" s="26">
        <f t="shared" si="71"/>
        <v>0</v>
      </c>
      <c r="Q93" s="33"/>
      <c r="R93" s="74"/>
      <c r="S93" s="18">
        <v>0</v>
      </c>
      <c r="T93" s="19">
        <f>+(S93*100%)/$G$93</f>
        <v>0</v>
      </c>
      <c r="U93" s="26">
        <f t="shared" si="72"/>
        <v>0</v>
      </c>
      <c r="V93" s="33"/>
      <c r="W93" s="74"/>
      <c r="X93" s="18">
        <v>0</v>
      </c>
      <c r="Y93" s="19">
        <f>+(X93*100%)/$G$93</f>
        <v>0</v>
      </c>
      <c r="Z93" s="26">
        <f t="shared" si="73"/>
        <v>0</v>
      </c>
      <c r="AA93" s="33"/>
      <c r="AB93" s="74"/>
      <c r="AC93" s="18">
        <v>0</v>
      </c>
      <c r="AD93" s="19">
        <f>+(AC93*100%)/$G$93</f>
        <v>0</v>
      </c>
      <c r="AE93" s="26">
        <f t="shared" si="74"/>
        <v>0</v>
      </c>
      <c r="AF93" s="33"/>
      <c r="AG93" s="74"/>
      <c r="AH93" s="26">
        <f t="shared" si="67"/>
        <v>0</v>
      </c>
      <c r="AI93" s="21"/>
    </row>
    <row r="94" spans="1:35" ht="39" x14ac:dyDescent="0.35">
      <c r="A94" s="39"/>
      <c r="B94" s="40"/>
      <c r="C94" s="41"/>
      <c r="D94" s="29" t="s">
        <v>1026</v>
      </c>
      <c r="E94" s="30" t="s">
        <v>1027</v>
      </c>
      <c r="F94" s="98">
        <v>4</v>
      </c>
      <c r="G94" s="98">
        <v>4</v>
      </c>
      <c r="H94" s="32">
        <v>0.25</v>
      </c>
      <c r="I94" s="32">
        <v>0.25</v>
      </c>
      <c r="J94" s="32">
        <v>0.25</v>
      </c>
      <c r="K94" s="32">
        <v>0.25</v>
      </c>
      <c r="L94" s="30" t="s">
        <v>1025</v>
      </c>
      <c r="M94" s="100" t="s">
        <v>1022</v>
      </c>
      <c r="N94" s="18">
        <v>0</v>
      </c>
      <c r="O94" s="19">
        <f>+(N94*100%)/$G$94</f>
        <v>0</v>
      </c>
      <c r="P94" s="26">
        <f t="shared" si="71"/>
        <v>0</v>
      </c>
      <c r="Q94" s="33"/>
      <c r="R94" s="74"/>
      <c r="S94" s="18">
        <v>0</v>
      </c>
      <c r="T94" s="19">
        <f>+(S94*100%)/$G$94</f>
        <v>0</v>
      </c>
      <c r="U94" s="26">
        <f t="shared" si="72"/>
        <v>0</v>
      </c>
      <c r="V94" s="33"/>
      <c r="W94" s="74"/>
      <c r="X94" s="18">
        <v>0</v>
      </c>
      <c r="Y94" s="19">
        <f>+(X94*100%)/$G$94</f>
        <v>0</v>
      </c>
      <c r="Z94" s="26">
        <f t="shared" si="73"/>
        <v>0</v>
      </c>
      <c r="AA94" s="33"/>
      <c r="AB94" s="74"/>
      <c r="AC94" s="18">
        <v>0</v>
      </c>
      <c r="AD94" s="19">
        <f>+(AC94*100%)/$G$94</f>
        <v>0</v>
      </c>
      <c r="AE94" s="26">
        <f t="shared" si="74"/>
        <v>0</v>
      </c>
      <c r="AF94" s="33"/>
      <c r="AG94" s="74"/>
      <c r="AH94" s="26">
        <f t="shared" si="67"/>
        <v>0</v>
      </c>
      <c r="AI94" s="21"/>
    </row>
    <row r="95" spans="1:35" ht="39" x14ac:dyDescent="0.35">
      <c r="A95" s="39"/>
      <c r="B95" s="40"/>
      <c r="C95" s="41"/>
      <c r="D95" s="29" t="s">
        <v>1028</v>
      </c>
      <c r="E95" s="30" t="s">
        <v>1029</v>
      </c>
      <c r="F95" s="98">
        <v>1</v>
      </c>
      <c r="G95" s="98">
        <v>1</v>
      </c>
      <c r="H95" s="32">
        <v>1</v>
      </c>
      <c r="I95" s="32"/>
      <c r="J95" s="32"/>
      <c r="K95" s="32"/>
      <c r="L95" s="30" t="s">
        <v>1030</v>
      </c>
      <c r="M95" s="100" t="s">
        <v>1022</v>
      </c>
      <c r="N95" s="18">
        <v>0</v>
      </c>
      <c r="O95" s="19">
        <f>+(N95*100%)/$G$95</f>
        <v>0</v>
      </c>
      <c r="P95" s="26">
        <f t="shared" si="71"/>
        <v>0</v>
      </c>
      <c r="Q95" s="33"/>
      <c r="R95" s="74"/>
      <c r="S95" s="18">
        <v>0</v>
      </c>
      <c r="T95" s="19">
        <f>+(S95*100%)/$G$95</f>
        <v>0</v>
      </c>
      <c r="U95" s="26">
        <f t="shared" si="72"/>
        <v>0</v>
      </c>
      <c r="V95" s="33"/>
      <c r="W95" s="74"/>
      <c r="X95" s="18">
        <v>0</v>
      </c>
      <c r="Y95" s="19">
        <f>+(X95*100%)/$G$95</f>
        <v>0</v>
      </c>
      <c r="Z95" s="26">
        <f t="shared" si="73"/>
        <v>0</v>
      </c>
      <c r="AA95" s="33"/>
      <c r="AB95" s="74"/>
      <c r="AC95" s="18">
        <v>0</v>
      </c>
      <c r="AD95" s="19">
        <f>+(AC95*100%)/$G$95</f>
        <v>0</v>
      </c>
      <c r="AE95" s="26">
        <f t="shared" si="74"/>
        <v>0</v>
      </c>
      <c r="AF95" s="33"/>
      <c r="AG95" s="74"/>
      <c r="AH95" s="26">
        <f t="shared" si="67"/>
        <v>0</v>
      </c>
      <c r="AI95" s="21"/>
    </row>
    <row r="96" spans="1:35" ht="39" x14ac:dyDescent="0.35">
      <c r="A96" s="39"/>
      <c r="B96" s="40"/>
      <c r="C96" s="41"/>
      <c r="D96" s="29" t="s">
        <v>1031</v>
      </c>
      <c r="E96" s="30" t="s">
        <v>1032</v>
      </c>
      <c r="F96" s="98">
        <v>12</v>
      </c>
      <c r="G96" s="98">
        <v>12</v>
      </c>
      <c r="H96" s="32"/>
      <c r="I96" s="32"/>
      <c r="J96" s="32"/>
      <c r="K96" s="32">
        <v>1</v>
      </c>
      <c r="L96" s="30" t="s">
        <v>1033</v>
      </c>
      <c r="M96" s="100" t="s">
        <v>1022</v>
      </c>
      <c r="N96" s="18">
        <v>0</v>
      </c>
      <c r="O96" s="19">
        <f>+(N96*100%)/$G$96</f>
        <v>0</v>
      </c>
      <c r="P96" s="26">
        <f t="shared" si="71"/>
        <v>0</v>
      </c>
      <c r="Q96" s="32"/>
      <c r="R96" s="30"/>
      <c r="S96" s="18">
        <v>0</v>
      </c>
      <c r="T96" s="19">
        <f>+(S96*100%)/$G$96</f>
        <v>0</v>
      </c>
      <c r="U96" s="26">
        <f t="shared" si="72"/>
        <v>0</v>
      </c>
      <c r="V96" s="32"/>
      <c r="W96" s="30"/>
      <c r="X96" s="18">
        <v>0</v>
      </c>
      <c r="Y96" s="19">
        <f>+(X96*100%)/$G$96</f>
        <v>0</v>
      </c>
      <c r="Z96" s="26">
        <f t="shared" si="73"/>
        <v>0</v>
      </c>
      <c r="AA96" s="32"/>
      <c r="AB96" s="30"/>
      <c r="AC96" s="18">
        <v>0</v>
      </c>
      <c r="AD96" s="19">
        <f>+(AC96*100%)/$G$96</f>
        <v>0</v>
      </c>
      <c r="AE96" s="26">
        <f t="shared" si="74"/>
        <v>0</v>
      </c>
      <c r="AF96" s="32"/>
      <c r="AG96" s="30"/>
      <c r="AH96" s="26">
        <f t="shared" si="67"/>
        <v>0</v>
      </c>
      <c r="AI96" s="21"/>
    </row>
    <row r="97" spans="1:35" ht="39" x14ac:dyDescent="0.35">
      <c r="A97" s="39"/>
      <c r="B97" s="40"/>
      <c r="C97" s="41"/>
      <c r="D97" s="29" t="s">
        <v>1034</v>
      </c>
      <c r="E97" s="30" t="s">
        <v>1035</v>
      </c>
      <c r="F97" s="98">
        <v>0</v>
      </c>
      <c r="G97" s="98">
        <v>20</v>
      </c>
      <c r="H97" s="32">
        <v>0.25</v>
      </c>
      <c r="I97" s="32">
        <v>0.25</v>
      </c>
      <c r="J97" s="32">
        <v>0.25</v>
      </c>
      <c r="K97" s="32">
        <v>0.25</v>
      </c>
      <c r="L97" s="30" t="s">
        <v>1033</v>
      </c>
      <c r="M97" s="100" t="s">
        <v>1022</v>
      </c>
      <c r="N97" s="18">
        <v>0</v>
      </c>
      <c r="O97" s="19">
        <f>+(N97*100%)/$G$97</f>
        <v>0</v>
      </c>
      <c r="P97" s="26">
        <f t="shared" si="71"/>
        <v>0</v>
      </c>
      <c r="Q97" s="32"/>
      <c r="R97" s="30"/>
      <c r="S97" s="18">
        <v>0</v>
      </c>
      <c r="T97" s="19">
        <f>+(S97*100%)/$G$97</f>
        <v>0</v>
      </c>
      <c r="U97" s="26">
        <f t="shared" si="72"/>
        <v>0</v>
      </c>
      <c r="V97" s="32"/>
      <c r="W97" s="30"/>
      <c r="X97" s="18">
        <v>0</v>
      </c>
      <c r="Y97" s="19">
        <f>+(X97*100%)/$G$97</f>
        <v>0</v>
      </c>
      <c r="Z97" s="26">
        <f t="shared" si="73"/>
        <v>0</v>
      </c>
      <c r="AA97" s="32"/>
      <c r="AB97" s="30"/>
      <c r="AC97" s="18">
        <v>0</v>
      </c>
      <c r="AD97" s="19">
        <f>+(AC97*100%)/$G$97</f>
        <v>0</v>
      </c>
      <c r="AE97" s="26">
        <f t="shared" si="74"/>
        <v>0</v>
      </c>
      <c r="AF97" s="32"/>
      <c r="AG97" s="30"/>
      <c r="AH97" s="26">
        <f t="shared" si="67"/>
        <v>0</v>
      </c>
      <c r="AI97" s="21"/>
    </row>
    <row r="98" spans="1:35" ht="26" x14ac:dyDescent="0.35">
      <c r="A98" s="39"/>
      <c r="B98" s="40"/>
      <c r="C98" s="41"/>
      <c r="D98" s="29" t="s">
        <v>1036</v>
      </c>
      <c r="E98" s="30" t="s">
        <v>1037</v>
      </c>
      <c r="F98" s="98">
        <v>0</v>
      </c>
      <c r="G98" s="98">
        <v>5</v>
      </c>
      <c r="H98" s="32"/>
      <c r="I98" s="32">
        <v>0.5</v>
      </c>
      <c r="J98" s="32"/>
      <c r="K98" s="32">
        <v>0.5</v>
      </c>
      <c r="L98" s="30" t="s">
        <v>1033</v>
      </c>
      <c r="M98" s="100" t="s">
        <v>1022</v>
      </c>
      <c r="N98" s="18">
        <v>0</v>
      </c>
      <c r="O98" s="19">
        <f>+(N98*100%)/$G$98</f>
        <v>0</v>
      </c>
      <c r="P98" s="26">
        <f t="shared" si="71"/>
        <v>0</v>
      </c>
      <c r="Q98" s="32"/>
      <c r="R98" s="30"/>
      <c r="S98" s="18">
        <v>0</v>
      </c>
      <c r="T98" s="19">
        <f>+(S98*100%)/$G$98</f>
        <v>0</v>
      </c>
      <c r="U98" s="26">
        <f t="shared" si="72"/>
        <v>0</v>
      </c>
      <c r="V98" s="32"/>
      <c r="W98" s="30"/>
      <c r="X98" s="18">
        <v>0</v>
      </c>
      <c r="Y98" s="19">
        <f>+(X98*100%)/$G$98</f>
        <v>0</v>
      </c>
      <c r="Z98" s="26">
        <f t="shared" si="73"/>
        <v>0</v>
      </c>
      <c r="AA98" s="32"/>
      <c r="AB98" s="30"/>
      <c r="AC98" s="18">
        <v>0</v>
      </c>
      <c r="AD98" s="19">
        <f>+(AC98*100%)/$G$98</f>
        <v>0</v>
      </c>
      <c r="AE98" s="26">
        <f t="shared" si="74"/>
        <v>0</v>
      </c>
      <c r="AF98" s="32"/>
      <c r="AG98" s="30"/>
      <c r="AH98" s="26">
        <f t="shared" si="67"/>
        <v>0</v>
      </c>
      <c r="AI98" s="21"/>
    </row>
    <row r="99" spans="1:35" ht="39" x14ac:dyDescent="0.35">
      <c r="A99" s="39"/>
      <c r="B99" s="40"/>
      <c r="C99" s="40"/>
      <c r="D99" s="107" t="s">
        <v>1038</v>
      </c>
      <c r="E99" s="42" t="s">
        <v>1039</v>
      </c>
      <c r="F99" s="108">
        <v>0</v>
      </c>
      <c r="G99" s="98">
        <v>24</v>
      </c>
      <c r="H99" s="44">
        <v>0.25</v>
      </c>
      <c r="I99" s="44">
        <v>0.25</v>
      </c>
      <c r="J99" s="44">
        <v>0.25</v>
      </c>
      <c r="K99" s="44">
        <v>0.25</v>
      </c>
      <c r="L99" s="42" t="s">
        <v>1040</v>
      </c>
      <c r="M99" s="42" t="s">
        <v>1041</v>
      </c>
      <c r="N99" s="18">
        <v>0</v>
      </c>
      <c r="O99" s="19">
        <f>+(N99*100%)/$G$99</f>
        <v>0</v>
      </c>
      <c r="P99" s="26">
        <f t="shared" si="71"/>
        <v>0</v>
      </c>
      <c r="Q99" s="32"/>
      <c r="R99" s="30"/>
      <c r="S99" s="18">
        <v>0</v>
      </c>
      <c r="T99" s="19">
        <f>+(S99*100%)/$G$99</f>
        <v>0</v>
      </c>
      <c r="U99" s="26">
        <f t="shared" si="72"/>
        <v>0</v>
      </c>
      <c r="V99" s="32"/>
      <c r="W99" s="30"/>
      <c r="X99" s="18">
        <v>0</v>
      </c>
      <c r="Y99" s="19">
        <f>+(X99*100%)/$G$99</f>
        <v>0</v>
      </c>
      <c r="Z99" s="26">
        <f t="shared" si="73"/>
        <v>0</v>
      </c>
      <c r="AA99" s="32"/>
      <c r="AB99" s="30"/>
      <c r="AC99" s="18">
        <v>0</v>
      </c>
      <c r="AD99" s="19">
        <f>+(AC99*100%)/$G$99</f>
        <v>0</v>
      </c>
      <c r="AE99" s="26">
        <f t="shared" si="74"/>
        <v>0</v>
      </c>
      <c r="AF99" s="32"/>
      <c r="AG99" s="30"/>
      <c r="AH99" s="26">
        <f t="shared" si="67"/>
        <v>0</v>
      </c>
      <c r="AI99" s="21"/>
    </row>
    <row r="100" spans="1:35" ht="39" x14ac:dyDescent="0.35">
      <c r="A100" s="39"/>
      <c r="B100" s="40"/>
      <c r="C100" s="40"/>
      <c r="D100" s="109" t="s">
        <v>1042</v>
      </c>
      <c r="E100" s="42" t="s">
        <v>1043</v>
      </c>
      <c r="F100" s="108">
        <v>0</v>
      </c>
      <c r="G100" s="110">
        <v>1</v>
      </c>
      <c r="H100" s="44">
        <v>0.25</v>
      </c>
      <c r="I100" s="44">
        <v>0.25</v>
      </c>
      <c r="J100" s="44">
        <v>0.25</v>
      </c>
      <c r="K100" s="44">
        <v>0.25</v>
      </c>
      <c r="L100" s="42" t="s">
        <v>1044</v>
      </c>
      <c r="M100" s="42" t="s">
        <v>1041</v>
      </c>
      <c r="N100" s="18">
        <v>0</v>
      </c>
      <c r="O100" s="19">
        <f>+(N100*100%)/$G$100</f>
        <v>0</v>
      </c>
      <c r="P100" s="26">
        <f t="shared" si="71"/>
        <v>0</v>
      </c>
      <c r="Q100" s="32"/>
      <c r="R100" s="30"/>
      <c r="S100" s="18">
        <v>0</v>
      </c>
      <c r="T100" s="19">
        <f>+(S100*100%)/$G$100</f>
        <v>0</v>
      </c>
      <c r="U100" s="26">
        <f t="shared" si="72"/>
        <v>0</v>
      </c>
      <c r="V100" s="32"/>
      <c r="W100" s="30"/>
      <c r="X100" s="18">
        <v>0</v>
      </c>
      <c r="Y100" s="19">
        <f>+(X100*100%)/$G$100</f>
        <v>0</v>
      </c>
      <c r="Z100" s="26">
        <f t="shared" si="73"/>
        <v>0</v>
      </c>
      <c r="AA100" s="32"/>
      <c r="AB100" s="30"/>
      <c r="AC100" s="18">
        <v>0</v>
      </c>
      <c r="AD100" s="19">
        <f>+(AC100*100%)/$G$100</f>
        <v>0</v>
      </c>
      <c r="AE100" s="26">
        <f t="shared" si="74"/>
        <v>0</v>
      </c>
      <c r="AF100" s="32"/>
      <c r="AG100" s="30"/>
      <c r="AH100" s="26">
        <f t="shared" si="67"/>
        <v>0</v>
      </c>
      <c r="AI100" s="21"/>
    </row>
    <row r="101" spans="1:35" ht="26" x14ac:dyDescent="0.35">
      <c r="A101" s="39"/>
      <c r="B101" s="40"/>
      <c r="C101" s="40"/>
      <c r="D101" s="111" t="s">
        <v>1045</v>
      </c>
      <c r="E101" s="42" t="s">
        <v>1046</v>
      </c>
      <c r="F101" s="108">
        <v>0</v>
      </c>
      <c r="G101" s="42">
        <v>1</v>
      </c>
      <c r="H101" s="44"/>
      <c r="I101" s="44"/>
      <c r="J101" s="44"/>
      <c r="K101" s="44">
        <v>1</v>
      </c>
      <c r="L101" s="42" t="s">
        <v>1047</v>
      </c>
      <c r="M101" s="42" t="s">
        <v>1041</v>
      </c>
      <c r="N101" s="18">
        <v>0</v>
      </c>
      <c r="O101" s="19">
        <f>+(N101*100%)/$G$101</f>
        <v>0</v>
      </c>
      <c r="P101" s="26">
        <f t="shared" si="71"/>
        <v>0</v>
      </c>
      <c r="Q101" s="32"/>
      <c r="R101" s="30"/>
      <c r="S101" s="18">
        <v>0</v>
      </c>
      <c r="T101" s="19">
        <f>+(S101*100%)/$G$101</f>
        <v>0</v>
      </c>
      <c r="U101" s="26">
        <f t="shared" si="72"/>
        <v>0</v>
      </c>
      <c r="V101" s="32"/>
      <c r="W101" s="30"/>
      <c r="X101" s="18">
        <v>0</v>
      </c>
      <c r="Y101" s="19">
        <f>+(X101*100%)/$G$101</f>
        <v>0</v>
      </c>
      <c r="Z101" s="26">
        <f t="shared" si="73"/>
        <v>0</v>
      </c>
      <c r="AA101" s="32"/>
      <c r="AB101" s="30"/>
      <c r="AC101" s="18">
        <v>0</v>
      </c>
      <c r="AD101" s="19">
        <f>+(AC101*100%)/$G$101</f>
        <v>0</v>
      </c>
      <c r="AE101" s="26">
        <f t="shared" si="74"/>
        <v>0</v>
      </c>
      <c r="AF101" s="32"/>
      <c r="AG101" s="30"/>
      <c r="AH101" s="26">
        <f t="shared" si="67"/>
        <v>0</v>
      </c>
      <c r="AI101" s="21"/>
    </row>
    <row r="102" spans="1:35" ht="26" x14ac:dyDescent="0.35">
      <c r="A102" s="39"/>
      <c r="B102" s="40"/>
      <c r="C102" s="40"/>
      <c r="D102" s="111" t="s">
        <v>1048</v>
      </c>
      <c r="E102" s="42" t="s">
        <v>1049</v>
      </c>
      <c r="F102" s="108">
        <v>0</v>
      </c>
      <c r="G102" s="44">
        <v>1</v>
      </c>
      <c r="H102" s="44"/>
      <c r="I102" s="44">
        <v>0.5</v>
      </c>
      <c r="J102" s="44"/>
      <c r="K102" s="44">
        <v>0.5</v>
      </c>
      <c r="L102" s="42" t="s">
        <v>1050</v>
      </c>
      <c r="M102" s="42" t="s">
        <v>1041</v>
      </c>
      <c r="N102" s="18">
        <v>0</v>
      </c>
      <c r="O102" s="19">
        <f>+(N102*100%)/$G$102</f>
        <v>0</v>
      </c>
      <c r="P102" s="26">
        <f t="shared" si="71"/>
        <v>0</v>
      </c>
      <c r="Q102" s="32"/>
      <c r="R102" s="30"/>
      <c r="S102" s="18">
        <v>0</v>
      </c>
      <c r="T102" s="19">
        <f>+(S102*100%)/$G$102</f>
        <v>0</v>
      </c>
      <c r="U102" s="26">
        <f t="shared" si="72"/>
        <v>0</v>
      </c>
      <c r="V102" s="32"/>
      <c r="W102" s="30"/>
      <c r="X102" s="18">
        <v>0</v>
      </c>
      <c r="Y102" s="19">
        <f>+(X102*100%)/$G$102</f>
        <v>0</v>
      </c>
      <c r="Z102" s="26">
        <f t="shared" si="73"/>
        <v>0</v>
      </c>
      <c r="AA102" s="32"/>
      <c r="AB102" s="30"/>
      <c r="AC102" s="18">
        <v>0</v>
      </c>
      <c r="AD102" s="19">
        <f>+(AC102*100%)/$G$102</f>
        <v>0</v>
      </c>
      <c r="AE102" s="26">
        <f t="shared" si="74"/>
        <v>0</v>
      </c>
      <c r="AF102" s="32"/>
      <c r="AG102" s="30"/>
      <c r="AH102" s="26">
        <f t="shared" si="67"/>
        <v>0</v>
      </c>
      <c r="AI102" s="21"/>
    </row>
    <row r="103" spans="1:35" ht="52" x14ac:dyDescent="0.35">
      <c r="A103" s="39"/>
      <c r="B103" s="40"/>
      <c r="C103" s="40"/>
      <c r="D103" s="109" t="s">
        <v>1051</v>
      </c>
      <c r="E103" s="42" t="s">
        <v>1052</v>
      </c>
      <c r="F103" s="108">
        <v>0</v>
      </c>
      <c r="G103" s="42">
        <v>4</v>
      </c>
      <c r="H103" s="44">
        <v>0.25</v>
      </c>
      <c r="I103" s="44">
        <v>0.25</v>
      </c>
      <c r="J103" s="44">
        <v>0.25</v>
      </c>
      <c r="K103" s="44">
        <v>0.25</v>
      </c>
      <c r="L103" s="42" t="s">
        <v>1053</v>
      </c>
      <c r="M103" s="42" t="s">
        <v>1041</v>
      </c>
      <c r="N103" s="18">
        <v>0</v>
      </c>
      <c r="O103" s="19">
        <f>+(N103*100%)/$G$103</f>
        <v>0</v>
      </c>
      <c r="P103" s="26">
        <f t="shared" si="71"/>
        <v>0</v>
      </c>
      <c r="Q103" s="32"/>
      <c r="R103" s="30"/>
      <c r="S103" s="18">
        <v>0</v>
      </c>
      <c r="T103" s="19">
        <f>+(S103*100%)/$G$103</f>
        <v>0</v>
      </c>
      <c r="U103" s="26">
        <f t="shared" si="72"/>
        <v>0</v>
      </c>
      <c r="V103" s="32"/>
      <c r="W103" s="30"/>
      <c r="X103" s="18">
        <v>0</v>
      </c>
      <c r="Y103" s="19">
        <f>+(X103*100%)/$G$103</f>
        <v>0</v>
      </c>
      <c r="Z103" s="26">
        <f t="shared" si="73"/>
        <v>0</v>
      </c>
      <c r="AA103" s="32"/>
      <c r="AB103" s="30"/>
      <c r="AC103" s="18">
        <v>0</v>
      </c>
      <c r="AD103" s="19">
        <f>+(AC103*100%)/$G$103</f>
        <v>0</v>
      </c>
      <c r="AE103" s="26">
        <f t="shared" si="74"/>
        <v>0</v>
      </c>
      <c r="AF103" s="32"/>
      <c r="AG103" s="30"/>
      <c r="AH103" s="26">
        <f t="shared" si="67"/>
        <v>0</v>
      </c>
      <c r="AI103" s="21"/>
    </row>
    <row r="104" spans="1:35" ht="65" x14ac:dyDescent="0.35">
      <c r="A104" s="39"/>
      <c r="B104" s="40"/>
      <c r="C104" s="40"/>
      <c r="D104" s="112" t="s">
        <v>1054</v>
      </c>
      <c r="E104" s="42" t="s">
        <v>1055</v>
      </c>
      <c r="F104" s="108">
        <v>0</v>
      </c>
      <c r="G104" s="42">
        <v>1</v>
      </c>
      <c r="H104" s="44"/>
      <c r="I104" s="44"/>
      <c r="J104" s="44"/>
      <c r="K104" s="44">
        <v>1</v>
      </c>
      <c r="L104" s="42" t="s">
        <v>1056</v>
      </c>
      <c r="M104" s="42" t="s">
        <v>1041</v>
      </c>
      <c r="N104" s="18">
        <v>0</v>
      </c>
      <c r="O104" s="19">
        <f>+(N104*100%)/$G$104</f>
        <v>0</v>
      </c>
      <c r="P104" s="26">
        <f t="shared" si="71"/>
        <v>0</v>
      </c>
      <c r="Q104" s="30"/>
      <c r="R104" s="30"/>
      <c r="S104" s="18">
        <v>0</v>
      </c>
      <c r="T104" s="19">
        <f>+(S104*100%)/$G$104</f>
        <v>0</v>
      </c>
      <c r="U104" s="26">
        <f t="shared" si="72"/>
        <v>0</v>
      </c>
      <c r="V104" s="30"/>
      <c r="W104" s="30"/>
      <c r="X104" s="18">
        <v>0</v>
      </c>
      <c r="Y104" s="19">
        <f>+(X104*100%)/$G$104</f>
        <v>0</v>
      </c>
      <c r="Z104" s="26">
        <f t="shared" si="73"/>
        <v>0</v>
      </c>
      <c r="AA104" s="30"/>
      <c r="AB104" s="30"/>
      <c r="AC104" s="18">
        <v>0</v>
      </c>
      <c r="AD104" s="19">
        <f>+(AC104*100%)/$G$104</f>
        <v>0</v>
      </c>
      <c r="AE104" s="26">
        <f t="shared" si="74"/>
        <v>0</v>
      </c>
      <c r="AF104" s="30"/>
      <c r="AG104" s="30"/>
      <c r="AH104" s="26">
        <f t="shared" si="67"/>
        <v>0</v>
      </c>
      <c r="AI104" s="21"/>
    </row>
    <row r="105" spans="1:35" x14ac:dyDescent="0.35">
      <c r="A105" s="39"/>
      <c r="B105" s="40"/>
      <c r="C105" s="40"/>
      <c r="D105" s="112" t="s">
        <v>1057</v>
      </c>
      <c r="E105" s="42" t="s">
        <v>1058</v>
      </c>
      <c r="F105" s="108">
        <v>0</v>
      </c>
      <c r="G105" s="42">
        <v>1</v>
      </c>
      <c r="H105" s="44"/>
      <c r="I105" s="44"/>
      <c r="J105" s="44">
        <v>1</v>
      </c>
      <c r="K105" s="44"/>
      <c r="L105" s="42" t="s">
        <v>1059</v>
      </c>
      <c r="M105" s="42" t="s">
        <v>1041</v>
      </c>
      <c r="N105" s="18">
        <v>0</v>
      </c>
      <c r="O105" s="19">
        <f>+(N105*100%)/$G$105</f>
        <v>0</v>
      </c>
      <c r="P105" s="26">
        <f t="shared" ref="P105:P110" si="75">+O105</f>
        <v>0</v>
      </c>
      <c r="Q105" s="32"/>
      <c r="R105" s="30"/>
      <c r="S105" s="18">
        <v>0</v>
      </c>
      <c r="T105" s="19">
        <f>+(S105*100%)/$G$105</f>
        <v>0</v>
      </c>
      <c r="U105" s="26">
        <f t="shared" si="72"/>
        <v>0</v>
      </c>
      <c r="V105" s="32"/>
      <c r="W105" s="30"/>
      <c r="X105" s="18">
        <v>0</v>
      </c>
      <c r="Y105" s="19">
        <f>+(X105*100%)/$G$105</f>
        <v>0</v>
      </c>
      <c r="Z105" s="26">
        <f t="shared" si="73"/>
        <v>0</v>
      </c>
      <c r="AA105" s="32"/>
      <c r="AB105" s="30"/>
      <c r="AC105" s="18">
        <v>0</v>
      </c>
      <c r="AD105" s="19">
        <f>+(AC105*100%)/$G$105</f>
        <v>0</v>
      </c>
      <c r="AE105" s="26">
        <f t="shared" si="74"/>
        <v>0</v>
      </c>
      <c r="AF105" s="32"/>
      <c r="AG105" s="30"/>
      <c r="AH105" s="26">
        <f t="shared" si="67"/>
        <v>0</v>
      </c>
      <c r="AI105" s="21"/>
    </row>
    <row r="106" spans="1:35" ht="39" x14ac:dyDescent="0.35">
      <c r="A106" s="39"/>
      <c r="B106" s="40"/>
      <c r="C106" s="40"/>
      <c r="D106" s="112" t="s">
        <v>1060</v>
      </c>
      <c r="E106" s="42" t="s">
        <v>1061</v>
      </c>
      <c r="F106" s="108">
        <v>0</v>
      </c>
      <c r="G106" s="42">
        <v>1</v>
      </c>
      <c r="H106" s="44"/>
      <c r="I106" s="44"/>
      <c r="J106" s="44">
        <v>1</v>
      </c>
      <c r="K106" s="44"/>
      <c r="L106" s="42" t="s">
        <v>1062</v>
      </c>
      <c r="M106" s="42" t="s">
        <v>1041</v>
      </c>
      <c r="N106" s="18">
        <v>0</v>
      </c>
      <c r="O106" s="19">
        <f>+(N106*100%)/$G$106</f>
        <v>0</v>
      </c>
      <c r="P106" s="26">
        <f t="shared" si="75"/>
        <v>0</v>
      </c>
      <c r="Q106" s="32"/>
      <c r="R106" s="30"/>
      <c r="S106" s="18">
        <v>0</v>
      </c>
      <c r="T106" s="19">
        <f>+(S106*100%)/$G$106</f>
        <v>0</v>
      </c>
      <c r="U106" s="26">
        <f t="shared" si="72"/>
        <v>0</v>
      </c>
      <c r="V106" s="32"/>
      <c r="W106" s="30"/>
      <c r="X106" s="18">
        <v>0</v>
      </c>
      <c r="Y106" s="19">
        <f>+(X106*100%)/$G$106</f>
        <v>0</v>
      </c>
      <c r="Z106" s="26">
        <f t="shared" si="73"/>
        <v>0</v>
      </c>
      <c r="AA106" s="32"/>
      <c r="AB106" s="30"/>
      <c r="AC106" s="18">
        <v>0</v>
      </c>
      <c r="AD106" s="19">
        <f>+(AC106*100%)/$G$106</f>
        <v>0</v>
      </c>
      <c r="AE106" s="26">
        <f t="shared" si="74"/>
        <v>0</v>
      </c>
      <c r="AF106" s="32"/>
      <c r="AG106" s="30"/>
      <c r="AH106" s="26">
        <f t="shared" si="67"/>
        <v>0</v>
      </c>
      <c r="AI106" s="21"/>
    </row>
    <row r="107" spans="1:35" ht="52" x14ac:dyDescent="0.35">
      <c r="A107" s="39"/>
      <c r="B107" s="40"/>
      <c r="C107" s="40"/>
      <c r="D107" s="109" t="s">
        <v>1063</v>
      </c>
      <c r="E107" s="42" t="s">
        <v>1064</v>
      </c>
      <c r="F107" s="108">
        <v>5</v>
      </c>
      <c r="G107" s="42">
        <v>6</v>
      </c>
      <c r="H107" s="44">
        <v>0.5</v>
      </c>
      <c r="I107" s="44">
        <v>0.5</v>
      </c>
      <c r="J107" s="44"/>
      <c r="K107" s="44"/>
      <c r="L107" s="42" t="s">
        <v>1065</v>
      </c>
      <c r="M107" s="42" t="s">
        <v>1066</v>
      </c>
      <c r="N107" s="18">
        <v>0</v>
      </c>
      <c r="O107" s="19">
        <f>+(N107*100%)/$G$107</f>
        <v>0</v>
      </c>
      <c r="P107" s="26">
        <f t="shared" si="75"/>
        <v>0</v>
      </c>
      <c r="Q107" s="32"/>
      <c r="R107" s="30"/>
      <c r="S107" s="18">
        <v>0</v>
      </c>
      <c r="T107" s="19">
        <f>+(S107*100%)/$G$107</f>
        <v>0</v>
      </c>
      <c r="U107" s="26">
        <f t="shared" si="72"/>
        <v>0</v>
      </c>
      <c r="V107" s="32"/>
      <c r="W107" s="30"/>
      <c r="X107" s="18">
        <v>0</v>
      </c>
      <c r="Y107" s="19">
        <f>+(X107*100%)/$G$107</f>
        <v>0</v>
      </c>
      <c r="Z107" s="26">
        <f t="shared" si="73"/>
        <v>0</v>
      </c>
      <c r="AA107" s="32"/>
      <c r="AB107" s="30"/>
      <c r="AC107" s="18">
        <v>0</v>
      </c>
      <c r="AD107" s="19">
        <f>+(AC107*100%)/$G$107</f>
        <v>0</v>
      </c>
      <c r="AE107" s="26">
        <f t="shared" si="74"/>
        <v>0</v>
      </c>
      <c r="AF107" s="32"/>
      <c r="AG107" s="30"/>
      <c r="AH107" s="26">
        <f t="shared" si="67"/>
        <v>0</v>
      </c>
      <c r="AI107" s="21"/>
    </row>
    <row r="108" spans="1:35" ht="65" x14ac:dyDescent="0.35">
      <c r="A108" s="39"/>
      <c r="B108" s="40"/>
      <c r="C108" s="40"/>
      <c r="D108" s="109" t="s">
        <v>1067</v>
      </c>
      <c r="E108" s="42" t="s">
        <v>1068</v>
      </c>
      <c r="F108" s="108">
        <v>417</v>
      </c>
      <c r="G108" s="108">
        <v>450</v>
      </c>
      <c r="H108" s="44">
        <v>0.25</v>
      </c>
      <c r="I108" s="44">
        <v>0.25</v>
      </c>
      <c r="J108" s="44">
        <v>0.25</v>
      </c>
      <c r="K108" s="44">
        <v>0.25</v>
      </c>
      <c r="L108" s="42" t="s">
        <v>1069</v>
      </c>
      <c r="M108" s="42" t="s">
        <v>1066</v>
      </c>
      <c r="N108" s="18">
        <v>0</v>
      </c>
      <c r="O108" s="19">
        <f>+(N108*100%)/$G$108</f>
        <v>0</v>
      </c>
      <c r="P108" s="26">
        <f t="shared" si="75"/>
        <v>0</v>
      </c>
      <c r="Q108" s="32"/>
      <c r="R108" s="30"/>
      <c r="S108" s="18">
        <v>0</v>
      </c>
      <c r="T108" s="19">
        <f>+(S108*100%)/$G$108</f>
        <v>0</v>
      </c>
      <c r="U108" s="26">
        <f t="shared" si="72"/>
        <v>0</v>
      </c>
      <c r="V108" s="32"/>
      <c r="W108" s="30"/>
      <c r="X108" s="18">
        <v>0</v>
      </c>
      <c r="Y108" s="19">
        <f>+(X108*100%)/$G$108</f>
        <v>0</v>
      </c>
      <c r="Z108" s="26">
        <f t="shared" si="73"/>
        <v>0</v>
      </c>
      <c r="AA108" s="32"/>
      <c r="AB108" s="30"/>
      <c r="AC108" s="18">
        <v>0</v>
      </c>
      <c r="AD108" s="19">
        <f>+(AC108*100%)/$G$108</f>
        <v>0</v>
      </c>
      <c r="AE108" s="26">
        <f t="shared" si="74"/>
        <v>0</v>
      </c>
      <c r="AF108" s="32"/>
      <c r="AG108" s="30"/>
      <c r="AH108" s="26">
        <f t="shared" si="67"/>
        <v>0</v>
      </c>
      <c r="AI108" s="21"/>
    </row>
    <row r="109" spans="1:35" ht="52" x14ac:dyDescent="0.35">
      <c r="A109" s="39"/>
      <c r="B109" s="40"/>
      <c r="C109" s="40"/>
      <c r="D109" s="112" t="s">
        <v>1070</v>
      </c>
      <c r="E109" s="42" t="s">
        <v>1071</v>
      </c>
      <c r="F109" s="108">
        <v>4</v>
      </c>
      <c r="G109" s="42">
        <v>4</v>
      </c>
      <c r="H109" s="44">
        <v>0.25</v>
      </c>
      <c r="I109" s="44">
        <v>0.25</v>
      </c>
      <c r="J109" s="44">
        <v>0.25</v>
      </c>
      <c r="K109" s="44">
        <v>0.25</v>
      </c>
      <c r="L109" s="42" t="s">
        <v>1072</v>
      </c>
      <c r="M109" s="42" t="s">
        <v>1066</v>
      </c>
      <c r="N109" s="18">
        <v>0</v>
      </c>
      <c r="O109" s="19">
        <f>+(N109*100%)/$G$109</f>
        <v>0</v>
      </c>
      <c r="P109" s="26">
        <f t="shared" si="75"/>
        <v>0</v>
      </c>
      <c r="Q109" s="32"/>
      <c r="R109" s="30"/>
      <c r="S109" s="18">
        <v>0</v>
      </c>
      <c r="T109" s="19">
        <f>+(S109*100%)/$G$109</f>
        <v>0</v>
      </c>
      <c r="U109" s="26">
        <f t="shared" si="72"/>
        <v>0</v>
      </c>
      <c r="V109" s="32"/>
      <c r="W109" s="30"/>
      <c r="X109" s="18">
        <v>0</v>
      </c>
      <c r="Y109" s="19">
        <f>+(X109*100%)/$G$109</f>
        <v>0</v>
      </c>
      <c r="Z109" s="26">
        <f t="shared" si="73"/>
        <v>0</v>
      </c>
      <c r="AA109" s="32"/>
      <c r="AB109" s="30"/>
      <c r="AC109" s="18">
        <v>0</v>
      </c>
      <c r="AD109" s="19">
        <f>+(AC109*100%)/$G$109</f>
        <v>0</v>
      </c>
      <c r="AE109" s="26">
        <f t="shared" si="74"/>
        <v>0</v>
      </c>
      <c r="AF109" s="32"/>
      <c r="AG109" s="30"/>
      <c r="AH109" s="26">
        <f t="shared" si="67"/>
        <v>0</v>
      </c>
      <c r="AI109" s="21"/>
    </row>
    <row r="110" spans="1:35" ht="26" x14ac:dyDescent="0.35">
      <c r="A110" s="39"/>
      <c r="B110" s="40"/>
      <c r="C110" s="40"/>
      <c r="D110" s="112" t="s">
        <v>1073</v>
      </c>
      <c r="E110" s="42" t="s">
        <v>1074</v>
      </c>
      <c r="F110" s="108">
        <v>0</v>
      </c>
      <c r="G110" s="42">
        <v>2</v>
      </c>
      <c r="H110" s="44"/>
      <c r="I110" s="44">
        <v>0.5</v>
      </c>
      <c r="J110" s="44"/>
      <c r="K110" s="44">
        <v>0.5</v>
      </c>
      <c r="L110" s="42" t="s">
        <v>1075</v>
      </c>
      <c r="M110" s="42" t="s">
        <v>1066</v>
      </c>
      <c r="N110" s="18">
        <v>0</v>
      </c>
      <c r="O110" s="19">
        <f>+(N110*100%)/$G$110</f>
        <v>0</v>
      </c>
      <c r="P110" s="26">
        <f t="shared" si="75"/>
        <v>0</v>
      </c>
      <c r="Q110" s="30"/>
      <c r="R110" s="30"/>
      <c r="S110" s="18">
        <v>0</v>
      </c>
      <c r="T110" s="19">
        <f>+(S110*100%)/$G$110</f>
        <v>0</v>
      </c>
      <c r="U110" s="26">
        <f t="shared" si="72"/>
        <v>0</v>
      </c>
      <c r="V110" s="30"/>
      <c r="W110" s="30"/>
      <c r="X110" s="18">
        <v>0</v>
      </c>
      <c r="Y110" s="19">
        <f>+(X110*100%)/$G$110</f>
        <v>0</v>
      </c>
      <c r="Z110" s="26">
        <f t="shared" si="73"/>
        <v>0</v>
      </c>
      <c r="AA110" s="30"/>
      <c r="AB110" s="30"/>
      <c r="AC110" s="18">
        <v>0</v>
      </c>
      <c r="AD110" s="19">
        <f>+(AC110*100%)/$G$110</f>
        <v>0</v>
      </c>
      <c r="AE110" s="26">
        <f t="shared" si="74"/>
        <v>0</v>
      </c>
      <c r="AF110" s="30"/>
      <c r="AG110" s="30"/>
      <c r="AH110" s="26">
        <f t="shared" si="67"/>
        <v>0</v>
      </c>
      <c r="AI110" s="21"/>
    </row>
    <row r="111" spans="1:35" ht="39" x14ac:dyDescent="0.35">
      <c r="A111" s="39"/>
      <c r="B111" s="40"/>
      <c r="C111" s="65"/>
      <c r="D111" s="29" t="s">
        <v>1076</v>
      </c>
      <c r="E111" s="42" t="s">
        <v>1077</v>
      </c>
      <c r="F111" s="108">
        <v>500</v>
      </c>
      <c r="G111" s="108">
        <v>700</v>
      </c>
      <c r="H111" s="44">
        <v>0.25</v>
      </c>
      <c r="I111" s="44">
        <v>0.25</v>
      </c>
      <c r="J111" s="44">
        <v>0.25</v>
      </c>
      <c r="K111" s="44">
        <v>0.25</v>
      </c>
      <c r="L111" s="42" t="s">
        <v>1078</v>
      </c>
      <c r="M111" s="42" t="s">
        <v>1079</v>
      </c>
      <c r="N111" s="18">
        <v>0</v>
      </c>
      <c r="O111" s="19">
        <f>+(N111*100%)/$G$111</f>
        <v>0</v>
      </c>
      <c r="P111" s="26">
        <f t="shared" ref="P111:P125" si="76">+O111</f>
        <v>0</v>
      </c>
      <c r="Q111" s="30"/>
      <c r="R111" s="30"/>
      <c r="S111" s="18">
        <v>0</v>
      </c>
      <c r="T111" s="19">
        <f>+(S111*100%)/$G$111</f>
        <v>0</v>
      </c>
      <c r="U111" s="26">
        <f t="shared" si="72"/>
        <v>0</v>
      </c>
      <c r="V111" s="30"/>
      <c r="W111" s="30"/>
      <c r="X111" s="18">
        <v>0</v>
      </c>
      <c r="Y111" s="19">
        <f>+(X111*100%)/$G$111</f>
        <v>0</v>
      </c>
      <c r="Z111" s="26">
        <f t="shared" si="73"/>
        <v>0</v>
      </c>
      <c r="AA111" s="30"/>
      <c r="AB111" s="30"/>
      <c r="AC111" s="18">
        <v>0</v>
      </c>
      <c r="AD111" s="19">
        <f>+(AC111*100%)/$G$111</f>
        <v>0</v>
      </c>
      <c r="AE111" s="26">
        <f t="shared" si="74"/>
        <v>0</v>
      </c>
      <c r="AF111" s="30"/>
      <c r="AG111" s="30"/>
      <c r="AH111" s="26">
        <f t="shared" si="67"/>
        <v>0</v>
      </c>
      <c r="AI111" s="21"/>
    </row>
    <row r="112" spans="1:35" ht="26" x14ac:dyDescent="0.35">
      <c r="A112" s="39"/>
      <c r="B112" s="40"/>
      <c r="C112" s="65"/>
      <c r="D112" s="29" t="s">
        <v>1080</v>
      </c>
      <c r="E112" s="42" t="s">
        <v>1081</v>
      </c>
      <c r="F112" s="108">
        <v>0</v>
      </c>
      <c r="G112" s="108">
        <v>1</v>
      </c>
      <c r="H112" s="44"/>
      <c r="I112" s="44"/>
      <c r="J112" s="44"/>
      <c r="K112" s="44">
        <v>1</v>
      </c>
      <c r="L112" s="42" t="s">
        <v>1082</v>
      </c>
      <c r="M112" s="42" t="s">
        <v>1079</v>
      </c>
      <c r="N112" s="18">
        <v>0</v>
      </c>
      <c r="O112" s="19">
        <f>+(N112*100%)/$G$112</f>
        <v>0</v>
      </c>
      <c r="P112" s="26">
        <f t="shared" si="76"/>
        <v>0</v>
      </c>
      <c r="Q112" s="30"/>
      <c r="R112" s="30"/>
      <c r="S112" s="18">
        <v>0</v>
      </c>
      <c r="T112" s="19">
        <f>+(S112*100%)/$G$112</f>
        <v>0</v>
      </c>
      <c r="U112" s="26">
        <f t="shared" si="72"/>
        <v>0</v>
      </c>
      <c r="V112" s="30"/>
      <c r="W112" s="30"/>
      <c r="X112" s="18">
        <v>0</v>
      </c>
      <c r="Y112" s="19">
        <f>+(X112*100%)/$G$112</f>
        <v>0</v>
      </c>
      <c r="Z112" s="26">
        <f t="shared" si="73"/>
        <v>0</v>
      </c>
      <c r="AA112" s="30"/>
      <c r="AB112" s="30"/>
      <c r="AC112" s="18">
        <v>0</v>
      </c>
      <c r="AD112" s="19">
        <f>+(AC112*100%)/$G$112</f>
        <v>0</v>
      </c>
      <c r="AE112" s="26">
        <f t="shared" si="74"/>
        <v>0</v>
      </c>
      <c r="AF112" s="30"/>
      <c r="AG112" s="30"/>
      <c r="AH112" s="26">
        <f t="shared" si="67"/>
        <v>0</v>
      </c>
      <c r="AI112" s="21"/>
    </row>
    <row r="113" spans="1:35" ht="52" x14ac:dyDescent="0.35">
      <c r="A113" s="39"/>
      <c r="B113" s="40"/>
      <c r="C113" s="65"/>
      <c r="D113" s="29" t="s">
        <v>1083</v>
      </c>
      <c r="E113" s="42" t="s">
        <v>1084</v>
      </c>
      <c r="F113" s="108">
        <v>53</v>
      </c>
      <c r="G113" s="108">
        <v>50</v>
      </c>
      <c r="H113" s="44">
        <v>0.25</v>
      </c>
      <c r="I113" s="44">
        <v>0.25</v>
      </c>
      <c r="J113" s="44">
        <v>0.25</v>
      </c>
      <c r="K113" s="44">
        <v>0.25</v>
      </c>
      <c r="L113" s="42" t="s">
        <v>1085</v>
      </c>
      <c r="M113" s="42" t="s">
        <v>1079</v>
      </c>
      <c r="N113" s="18">
        <v>0</v>
      </c>
      <c r="O113" s="19">
        <f>+(N113*100%)/$G$113</f>
        <v>0</v>
      </c>
      <c r="P113" s="26">
        <f t="shared" si="76"/>
        <v>0</v>
      </c>
      <c r="Q113" s="30"/>
      <c r="R113" s="30"/>
      <c r="S113" s="18">
        <v>0</v>
      </c>
      <c r="T113" s="19">
        <f>+(S113*100%)/$G$113</f>
        <v>0</v>
      </c>
      <c r="U113" s="26">
        <f t="shared" si="72"/>
        <v>0</v>
      </c>
      <c r="V113" s="30"/>
      <c r="W113" s="30"/>
      <c r="X113" s="18">
        <v>0</v>
      </c>
      <c r="Y113" s="19">
        <f>+(X113*100%)/$G$113</f>
        <v>0</v>
      </c>
      <c r="Z113" s="26">
        <f t="shared" si="73"/>
        <v>0</v>
      </c>
      <c r="AA113" s="30"/>
      <c r="AB113" s="30"/>
      <c r="AC113" s="18">
        <v>0</v>
      </c>
      <c r="AD113" s="19">
        <f>+(AC113*100%)/$G$113</f>
        <v>0</v>
      </c>
      <c r="AE113" s="26">
        <f t="shared" si="74"/>
        <v>0</v>
      </c>
      <c r="AF113" s="30"/>
      <c r="AG113" s="30"/>
      <c r="AH113" s="26">
        <f t="shared" si="67"/>
        <v>0</v>
      </c>
      <c r="AI113" s="21"/>
    </row>
    <row r="114" spans="1:35" ht="26" x14ac:dyDescent="0.35">
      <c r="A114" s="39"/>
      <c r="B114" s="40"/>
      <c r="C114" s="65"/>
      <c r="D114" s="29" t="s">
        <v>1086</v>
      </c>
      <c r="E114" s="113" t="s">
        <v>1087</v>
      </c>
      <c r="F114" s="114">
        <v>200</v>
      </c>
      <c r="G114" s="108">
        <v>300</v>
      </c>
      <c r="H114" s="44">
        <v>0.25</v>
      </c>
      <c r="I114" s="44">
        <v>0.25</v>
      </c>
      <c r="J114" s="44">
        <v>0.25</v>
      </c>
      <c r="K114" s="44">
        <v>0.25</v>
      </c>
      <c r="L114" s="113" t="s">
        <v>1088</v>
      </c>
      <c r="M114" s="113" t="s">
        <v>1079</v>
      </c>
      <c r="N114" s="18">
        <v>0</v>
      </c>
      <c r="O114" s="19">
        <f>+(N114*100%)/$G$114</f>
        <v>0</v>
      </c>
      <c r="P114" s="26">
        <f t="shared" si="76"/>
        <v>0</v>
      </c>
      <c r="Q114" s="30"/>
      <c r="R114" s="30"/>
      <c r="S114" s="18">
        <v>0</v>
      </c>
      <c r="T114" s="19">
        <f>+(S114*100%)/$G$114</f>
        <v>0</v>
      </c>
      <c r="U114" s="26">
        <f t="shared" si="72"/>
        <v>0</v>
      </c>
      <c r="V114" s="30"/>
      <c r="W114" s="30"/>
      <c r="X114" s="18">
        <v>0</v>
      </c>
      <c r="Y114" s="19">
        <f>+(X114*100%)/$G$114</f>
        <v>0</v>
      </c>
      <c r="Z114" s="26">
        <f t="shared" si="73"/>
        <v>0</v>
      </c>
      <c r="AA114" s="30"/>
      <c r="AB114" s="30"/>
      <c r="AC114" s="18">
        <v>0</v>
      </c>
      <c r="AD114" s="19">
        <f>+(AC114*100%)/$G$114</f>
        <v>0</v>
      </c>
      <c r="AE114" s="26">
        <f t="shared" si="74"/>
        <v>0</v>
      </c>
      <c r="AF114" s="30"/>
      <c r="AG114" s="30"/>
      <c r="AH114" s="26">
        <f t="shared" si="67"/>
        <v>0</v>
      </c>
      <c r="AI114" s="21"/>
    </row>
    <row r="115" spans="1:35" ht="26" x14ac:dyDescent="0.35">
      <c r="A115" s="12"/>
      <c r="B115" s="12"/>
      <c r="C115" s="13" t="s">
        <v>1089</v>
      </c>
      <c r="D115" s="95"/>
      <c r="E115" s="14" t="s">
        <v>815</v>
      </c>
      <c r="F115" s="16">
        <f>SUM(F116:F121)</f>
        <v>12</v>
      </c>
      <c r="G115" s="16">
        <f>SUM(G116:G121)</f>
        <v>76</v>
      </c>
      <c r="H115" s="17">
        <v>0.25</v>
      </c>
      <c r="I115" s="17">
        <v>0.25</v>
      </c>
      <c r="J115" s="17">
        <v>0.25</v>
      </c>
      <c r="K115" s="17">
        <v>0.25</v>
      </c>
      <c r="L115" s="14" t="s">
        <v>76</v>
      </c>
      <c r="M115" s="14" t="s">
        <v>1090</v>
      </c>
      <c r="N115" s="85">
        <f>SUM(N116:N121)</f>
        <v>0</v>
      </c>
      <c r="O115" s="86">
        <f>SUM(O116:O121)/6</f>
        <v>0</v>
      </c>
      <c r="P115" s="86">
        <f>SUM(P116:P121)/6</f>
        <v>0</v>
      </c>
      <c r="Q115" s="14"/>
      <c r="R115" s="14"/>
      <c r="S115" s="85">
        <f>SUM(S116:S121)</f>
        <v>0</v>
      </c>
      <c r="T115" s="86">
        <f>SUM(T116:T121)/6</f>
        <v>0</v>
      </c>
      <c r="U115" s="86">
        <f>SUM(U116:U121)/6</f>
        <v>0</v>
      </c>
      <c r="V115" s="14"/>
      <c r="W115" s="14"/>
      <c r="X115" s="85">
        <f>SUM(X116:X121)</f>
        <v>0</v>
      </c>
      <c r="Y115" s="86">
        <f>SUM(Y116:Y121)/6</f>
        <v>0</v>
      </c>
      <c r="Z115" s="86">
        <f>SUM(Z116:Z121)/6</f>
        <v>0</v>
      </c>
      <c r="AA115" s="14"/>
      <c r="AB115" s="14"/>
      <c r="AC115" s="85">
        <f>SUM(AC116:AC121)</f>
        <v>0</v>
      </c>
      <c r="AD115" s="86">
        <f>SUM(AD116:AD121)/6</f>
        <v>0</v>
      </c>
      <c r="AE115" s="86">
        <f>SUM(AE116:AE121)/6</f>
        <v>0</v>
      </c>
      <c r="AF115" s="14"/>
      <c r="AG115" s="14"/>
      <c r="AH115" s="86">
        <f t="shared" si="67"/>
        <v>0</v>
      </c>
      <c r="AI115" s="21"/>
    </row>
    <row r="116" spans="1:35" ht="26" x14ac:dyDescent="0.35">
      <c r="A116" s="45"/>
      <c r="B116" s="46"/>
      <c r="C116" s="40"/>
      <c r="D116" s="107" t="s">
        <v>1091</v>
      </c>
      <c r="E116" s="42" t="s">
        <v>1092</v>
      </c>
      <c r="F116" s="108">
        <v>12</v>
      </c>
      <c r="G116" s="115">
        <v>12</v>
      </c>
      <c r="H116" s="37">
        <v>0.25</v>
      </c>
      <c r="I116" s="37">
        <v>0.25</v>
      </c>
      <c r="J116" s="37">
        <v>0.25</v>
      </c>
      <c r="K116" s="37">
        <v>0.25</v>
      </c>
      <c r="L116" s="42" t="s">
        <v>1093</v>
      </c>
      <c r="M116" s="42" t="s">
        <v>1090</v>
      </c>
      <c r="N116" s="18">
        <v>0</v>
      </c>
      <c r="O116" s="19">
        <f>+(N116*100%)/$G$116</f>
        <v>0</v>
      </c>
      <c r="P116" s="26">
        <f t="shared" si="76"/>
        <v>0</v>
      </c>
      <c r="Q116" s="30"/>
      <c r="R116" s="30"/>
      <c r="S116" s="18">
        <v>0</v>
      </c>
      <c r="T116" s="19">
        <f>+(S116*100%)/$G$116</f>
        <v>0</v>
      </c>
      <c r="U116" s="26">
        <f t="shared" ref="U116:U121" si="77">+T116</f>
        <v>0</v>
      </c>
      <c r="V116" s="30"/>
      <c r="W116" s="30"/>
      <c r="X116" s="18">
        <v>0</v>
      </c>
      <c r="Y116" s="19">
        <f>+(X116*100%)/$G$116</f>
        <v>0</v>
      </c>
      <c r="Z116" s="26">
        <f t="shared" ref="Z116:Z121" si="78">+Y116</f>
        <v>0</v>
      </c>
      <c r="AA116" s="30"/>
      <c r="AB116" s="30"/>
      <c r="AC116" s="18">
        <v>0</v>
      </c>
      <c r="AD116" s="19">
        <f>+(AC116*100%)/$G$116</f>
        <v>0</v>
      </c>
      <c r="AE116" s="26">
        <f t="shared" ref="AE116:AE121" si="79">+AD116</f>
        <v>0</v>
      </c>
      <c r="AF116" s="30"/>
      <c r="AG116" s="30"/>
      <c r="AH116" s="26">
        <f t="shared" si="67"/>
        <v>0</v>
      </c>
      <c r="AI116" s="21"/>
    </row>
    <row r="117" spans="1:35" ht="26" x14ac:dyDescent="0.35">
      <c r="A117" s="116"/>
      <c r="B117" s="41"/>
      <c r="C117" s="40"/>
      <c r="D117" s="107" t="s">
        <v>1094</v>
      </c>
      <c r="E117" s="42" t="s">
        <v>1095</v>
      </c>
      <c r="F117" s="30">
        <v>0</v>
      </c>
      <c r="G117" s="42">
        <v>60</v>
      </c>
      <c r="H117" s="44">
        <v>0.25</v>
      </c>
      <c r="I117" s="44">
        <v>0.25</v>
      </c>
      <c r="J117" s="44">
        <v>0.25</v>
      </c>
      <c r="K117" s="44">
        <v>0.25</v>
      </c>
      <c r="L117" s="42" t="s">
        <v>1096</v>
      </c>
      <c r="M117" s="42" t="s">
        <v>1090</v>
      </c>
      <c r="N117" s="18">
        <v>0</v>
      </c>
      <c r="O117" s="19">
        <f>+(N117*100%)/$G$117</f>
        <v>0</v>
      </c>
      <c r="P117" s="26">
        <f t="shared" si="76"/>
        <v>0</v>
      </c>
      <c r="Q117" s="30"/>
      <c r="R117" s="30"/>
      <c r="S117" s="18">
        <v>0</v>
      </c>
      <c r="T117" s="19">
        <f>+(S117*100%)/$G$117</f>
        <v>0</v>
      </c>
      <c r="U117" s="26">
        <f t="shared" si="77"/>
        <v>0</v>
      </c>
      <c r="V117" s="30"/>
      <c r="W117" s="30"/>
      <c r="X117" s="18">
        <v>0</v>
      </c>
      <c r="Y117" s="19">
        <f>+(X117*100%)/$G$117</f>
        <v>0</v>
      </c>
      <c r="Z117" s="26">
        <f t="shared" si="78"/>
        <v>0</v>
      </c>
      <c r="AA117" s="30"/>
      <c r="AB117" s="30"/>
      <c r="AC117" s="18">
        <v>0</v>
      </c>
      <c r="AD117" s="19">
        <f>+(AC117*100%)/$G$117</f>
        <v>0</v>
      </c>
      <c r="AE117" s="26">
        <f t="shared" si="79"/>
        <v>0</v>
      </c>
      <c r="AF117" s="30"/>
      <c r="AG117" s="30"/>
      <c r="AH117" s="26">
        <f t="shared" si="67"/>
        <v>0</v>
      </c>
      <c r="AI117" s="21"/>
    </row>
    <row r="118" spans="1:35" ht="52" x14ac:dyDescent="0.35">
      <c r="A118" s="116"/>
      <c r="B118" s="41"/>
      <c r="C118" s="40"/>
      <c r="D118" s="117" t="s">
        <v>1097</v>
      </c>
      <c r="E118" s="42" t="s">
        <v>1098</v>
      </c>
      <c r="F118" s="42">
        <v>0</v>
      </c>
      <c r="G118" s="42">
        <v>1</v>
      </c>
      <c r="H118" s="44">
        <v>1</v>
      </c>
      <c r="I118" s="44"/>
      <c r="J118" s="2"/>
      <c r="K118" s="44"/>
      <c r="L118" s="42" t="s">
        <v>1099</v>
      </c>
      <c r="M118" s="42" t="s">
        <v>1090</v>
      </c>
      <c r="N118" s="18">
        <v>0</v>
      </c>
      <c r="O118" s="19">
        <f>+(N118*100%)/$G$118</f>
        <v>0</v>
      </c>
      <c r="P118" s="26">
        <f t="shared" si="76"/>
        <v>0</v>
      </c>
      <c r="Q118" s="30"/>
      <c r="R118" s="30"/>
      <c r="S118" s="18">
        <v>0</v>
      </c>
      <c r="T118" s="19">
        <f>+(S118*100%)/$G$118</f>
        <v>0</v>
      </c>
      <c r="U118" s="26">
        <f t="shared" si="77"/>
        <v>0</v>
      </c>
      <c r="V118" s="30"/>
      <c r="W118" s="30"/>
      <c r="X118" s="18">
        <v>0</v>
      </c>
      <c r="Y118" s="19">
        <f>+(X118*100%)/$G$118</f>
        <v>0</v>
      </c>
      <c r="Z118" s="26">
        <f t="shared" si="78"/>
        <v>0</v>
      </c>
      <c r="AA118" s="30"/>
      <c r="AB118" s="30"/>
      <c r="AC118" s="18">
        <v>0</v>
      </c>
      <c r="AD118" s="19">
        <f>+(AC118*100%)/$G$118</f>
        <v>0</v>
      </c>
      <c r="AE118" s="26">
        <f t="shared" si="79"/>
        <v>0</v>
      </c>
      <c r="AF118" s="30"/>
      <c r="AG118" s="30"/>
      <c r="AH118" s="26">
        <f t="shared" si="67"/>
        <v>0</v>
      </c>
      <c r="AI118" s="21"/>
    </row>
    <row r="119" spans="1:35" ht="39" x14ac:dyDescent="0.35">
      <c r="A119" s="116"/>
      <c r="B119" s="41"/>
      <c r="C119" s="40"/>
      <c r="D119" s="107" t="s">
        <v>1100</v>
      </c>
      <c r="E119" s="42" t="s">
        <v>1101</v>
      </c>
      <c r="F119" s="42">
        <v>0</v>
      </c>
      <c r="G119" s="42">
        <v>1</v>
      </c>
      <c r="H119" s="44">
        <v>1</v>
      </c>
      <c r="I119" s="2"/>
      <c r="J119" s="44"/>
      <c r="K119" s="44"/>
      <c r="L119" s="42" t="s">
        <v>1102</v>
      </c>
      <c r="M119" s="42" t="s">
        <v>1090</v>
      </c>
      <c r="N119" s="18">
        <v>0</v>
      </c>
      <c r="O119" s="19">
        <f>+(N119*100%)/$G$119</f>
        <v>0</v>
      </c>
      <c r="P119" s="26">
        <f t="shared" si="76"/>
        <v>0</v>
      </c>
      <c r="Q119" s="30"/>
      <c r="R119" s="30"/>
      <c r="S119" s="18">
        <v>0</v>
      </c>
      <c r="T119" s="19">
        <f>+(S119*100%)/$G$119</f>
        <v>0</v>
      </c>
      <c r="U119" s="26">
        <f t="shared" si="77"/>
        <v>0</v>
      </c>
      <c r="V119" s="30"/>
      <c r="W119" s="30"/>
      <c r="X119" s="18">
        <v>0</v>
      </c>
      <c r="Y119" s="19">
        <f>+(X119*100%)/$G$119</f>
        <v>0</v>
      </c>
      <c r="Z119" s="26">
        <f t="shared" si="78"/>
        <v>0</v>
      </c>
      <c r="AA119" s="30"/>
      <c r="AB119" s="30"/>
      <c r="AC119" s="18">
        <v>0</v>
      </c>
      <c r="AD119" s="19">
        <f>+(AC119*100%)/$G$119</f>
        <v>0</v>
      </c>
      <c r="AE119" s="26">
        <f t="shared" si="79"/>
        <v>0</v>
      </c>
      <c r="AF119" s="30"/>
      <c r="AG119" s="30"/>
      <c r="AH119" s="26">
        <f t="shared" si="67"/>
        <v>0</v>
      </c>
      <c r="AI119" s="21"/>
    </row>
    <row r="120" spans="1:35" ht="26" x14ac:dyDescent="0.35">
      <c r="A120" s="116"/>
      <c r="B120" s="41"/>
      <c r="C120" s="40"/>
      <c r="D120" s="107" t="s">
        <v>1103</v>
      </c>
      <c r="E120" s="42" t="s">
        <v>1104</v>
      </c>
      <c r="F120" s="42">
        <v>0</v>
      </c>
      <c r="G120" s="42">
        <v>1</v>
      </c>
      <c r="H120" s="118"/>
      <c r="I120" s="118"/>
      <c r="J120" s="2"/>
      <c r="K120" s="44">
        <v>1</v>
      </c>
      <c r="L120" s="42" t="s">
        <v>1105</v>
      </c>
      <c r="M120" s="42" t="s">
        <v>1090</v>
      </c>
      <c r="N120" s="18">
        <v>0</v>
      </c>
      <c r="O120" s="19">
        <f>+(N120*100%)/$G$120</f>
        <v>0</v>
      </c>
      <c r="P120" s="26">
        <f t="shared" si="76"/>
        <v>0</v>
      </c>
      <c r="Q120" s="30"/>
      <c r="R120" s="30"/>
      <c r="S120" s="18">
        <v>0</v>
      </c>
      <c r="T120" s="19">
        <f>+(S120*100%)/$G$120</f>
        <v>0</v>
      </c>
      <c r="U120" s="26">
        <f t="shared" si="77"/>
        <v>0</v>
      </c>
      <c r="V120" s="30"/>
      <c r="W120" s="30"/>
      <c r="X120" s="18">
        <v>0</v>
      </c>
      <c r="Y120" s="19">
        <f>+(X120*100%)/$G$120</f>
        <v>0</v>
      </c>
      <c r="Z120" s="26">
        <f t="shared" si="78"/>
        <v>0</v>
      </c>
      <c r="AA120" s="30"/>
      <c r="AB120" s="30"/>
      <c r="AC120" s="18">
        <v>0</v>
      </c>
      <c r="AD120" s="19">
        <f>+(AC120*100%)/$G$120</f>
        <v>0</v>
      </c>
      <c r="AE120" s="26">
        <f t="shared" si="79"/>
        <v>0</v>
      </c>
      <c r="AF120" s="30"/>
      <c r="AG120" s="30"/>
      <c r="AH120" s="26">
        <f t="shared" si="67"/>
        <v>0</v>
      </c>
      <c r="AI120" s="21"/>
    </row>
    <row r="121" spans="1:35" ht="26" x14ac:dyDescent="0.35">
      <c r="A121" s="116"/>
      <c r="B121" s="41"/>
      <c r="C121" s="40"/>
      <c r="D121" s="107" t="s">
        <v>1106</v>
      </c>
      <c r="E121" s="42" t="s">
        <v>1107</v>
      </c>
      <c r="F121" s="42">
        <v>0</v>
      </c>
      <c r="G121" s="42">
        <v>1</v>
      </c>
      <c r="H121" s="118"/>
      <c r="I121" s="118"/>
      <c r="J121" s="44"/>
      <c r="K121" s="110">
        <v>1</v>
      </c>
      <c r="L121" s="42" t="s">
        <v>1108</v>
      </c>
      <c r="M121" s="42" t="s">
        <v>1090</v>
      </c>
      <c r="N121" s="18">
        <v>0</v>
      </c>
      <c r="O121" s="19">
        <f>+(N121*100%)/$G$121</f>
        <v>0</v>
      </c>
      <c r="P121" s="26">
        <f t="shared" si="76"/>
        <v>0</v>
      </c>
      <c r="Q121" s="30"/>
      <c r="R121" s="30"/>
      <c r="S121" s="18">
        <v>0</v>
      </c>
      <c r="T121" s="19">
        <f>+(S121*100%)/$G$121</f>
        <v>0</v>
      </c>
      <c r="U121" s="26">
        <f t="shared" si="77"/>
        <v>0</v>
      </c>
      <c r="V121" s="30"/>
      <c r="W121" s="30"/>
      <c r="X121" s="18">
        <v>0</v>
      </c>
      <c r="Y121" s="19">
        <f>+(X121*100%)/$G$121</f>
        <v>0</v>
      </c>
      <c r="Z121" s="26">
        <f t="shared" si="78"/>
        <v>0</v>
      </c>
      <c r="AA121" s="30"/>
      <c r="AB121" s="30"/>
      <c r="AC121" s="18">
        <v>0</v>
      </c>
      <c r="AD121" s="19">
        <f>+(AC121*100%)/$G$121</f>
        <v>0</v>
      </c>
      <c r="AE121" s="26">
        <f t="shared" si="79"/>
        <v>0</v>
      </c>
      <c r="AF121" s="30"/>
      <c r="AG121" s="30"/>
      <c r="AH121" s="26">
        <f t="shared" si="67"/>
        <v>0</v>
      </c>
      <c r="AI121" s="21"/>
    </row>
    <row r="122" spans="1:35" ht="26" x14ac:dyDescent="0.35">
      <c r="A122" s="12"/>
      <c r="B122" s="12"/>
      <c r="C122" s="13" t="s">
        <v>1109</v>
      </c>
      <c r="D122" s="95"/>
      <c r="E122" s="14" t="s">
        <v>965</v>
      </c>
      <c r="F122" s="16">
        <f>SUM(F123:F150)</f>
        <v>10791</v>
      </c>
      <c r="G122" s="16">
        <f>SUM(G123:G150)</f>
        <v>25032</v>
      </c>
      <c r="H122" s="17">
        <v>0.25</v>
      </c>
      <c r="I122" s="17">
        <v>0.25</v>
      </c>
      <c r="J122" s="17">
        <v>0.25</v>
      </c>
      <c r="K122" s="17">
        <v>0.25</v>
      </c>
      <c r="L122" s="14" t="s">
        <v>955</v>
      </c>
      <c r="M122" s="14" t="s">
        <v>1110</v>
      </c>
      <c r="N122" s="85">
        <f>SUM(N123:N150)</f>
        <v>0</v>
      </c>
      <c r="O122" s="86">
        <f>SUM(O123:O150)/28</f>
        <v>0</v>
      </c>
      <c r="P122" s="86">
        <f>SUM(P123:P150)/28</f>
        <v>0</v>
      </c>
      <c r="Q122" s="14"/>
      <c r="R122" s="14"/>
      <c r="S122" s="85">
        <f>SUM(S123:S150)</f>
        <v>0</v>
      </c>
      <c r="T122" s="86">
        <f>SUM(T123:T150)/28</f>
        <v>0</v>
      </c>
      <c r="U122" s="86">
        <f>SUM(U123:U150)/28</f>
        <v>0</v>
      </c>
      <c r="V122" s="14"/>
      <c r="W122" s="14"/>
      <c r="X122" s="85">
        <f>SUM(X123:X150)</f>
        <v>0</v>
      </c>
      <c r="Y122" s="86">
        <f>SUM(Y123:Y150)/28</f>
        <v>0</v>
      </c>
      <c r="Z122" s="86">
        <f>SUM(Z123:Z150)/28</f>
        <v>0</v>
      </c>
      <c r="AA122" s="14"/>
      <c r="AB122" s="14"/>
      <c r="AC122" s="85">
        <f>SUM(AC123:AC150)</f>
        <v>0</v>
      </c>
      <c r="AD122" s="86">
        <f>SUM(AD123:AD150)/28</f>
        <v>0</v>
      </c>
      <c r="AE122" s="86">
        <f>SUM(AE123:AE150)/28</f>
        <v>0</v>
      </c>
      <c r="AF122" s="14"/>
      <c r="AG122" s="14"/>
      <c r="AH122" s="86">
        <f t="shared" si="67"/>
        <v>0</v>
      </c>
      <c r="AI122" s="21"/>
    </row>
    <row r="123" spans="1:35" ht="39" x14ac:dyDescent="0.35">
      <c r="A123" s="45"/>
      <c r="B123" s="46"/>
      <c r="C123" s="119"/>
      <c r="D123" s="96" t="s">
        <v>1111</v>
      </c>
      <c r="E123" s="33" t="s">
        <v>1112</v>
      </c>
      <c r="F123" s="33">
        <v>0</v>
      </c>
      <c r="G123" s="33">
        <v>4</v>
      </c>
      <c r="H123" s="120">
        <v>0.25</v>
      </c>
      <c r="I123" s="120">
        <v>0.25</v>
      </c>
      <c r="J123" s="120">
        <v>0.25</v>
      </c>
      <c r="K123" s="120">
        <v>0.25</v>
      </c>
      <c r="L123" s="33" t="s">
        <v>1113</v>
      </c>
      <c r="M123" s="67" t="s">
        <v>1114</v>
      </c>
      <c r="N123" s="18">
        <v>0</v>
      </c>
      <c r="O123" s="19">
        <f>+(N123*100%)/$G$123</f>
        <v>0</v>
      </c>
      <c r="P123" s="26">
        <f t="shared" si="76"/>
        <v>0</v>
      </c>
      <c r="Q123" s="30"/>
      <c r="R123" s="30"/>
      <c r="S123" s="18">
        <v>0</v>
      </c>
      <c r="T123" s="19">
        <f>+(S123*100%)/$G$123</f>
        <v>0</v>
      </c>
      <c r="U123" s="26">
        <f t="shared" ref="U123:U151" si="80">+T123</f>
        <v>0</v>
      </c>
      <c r="V123" s="30"/>
      <c r="W123" s="30"/>
      <c r="X123" s="18">
        <v>0</v>
      </c>
      <c r="Y123" s="19">
        <f>+(X123*100%)/$G$123</f>
        <v>0</v>
      </c>
      <c r="Z123" s="26">
        <f t="shared" ref="Z123:Z151" si="81">+Y123</f>
        <v>0</v>
      </c>
      <c r="AA123" s="30"/>
      <c r="AB123" s="30"/>
      <c r="AC123" s="18">
        <v>0</v>
      </c>
      <c r="AD123" s="19">
        <f>+(AC123*100%)/$G$123</f>
        <v>0</v>
      </c>
      <c r="AE123" s="26">
        <f t="shared" ref="AE123:AE151" si="82">+AD123</f>
        <v>0</v>
      </c>
      <c r="AF123" s="30"/>
      <c r="AG123" s="30"/>
      <c r="AH123" s="26">
        <f t="shared" si="67"/>
        <v>0</v>
      </c>
      <c r="AI123" s="21"/>
    </row>
    <row r="124" spans="1:35" ht="26" x14ac:dyDescent="0.35">
      <c r="A124" s="45"/>
      <c r="B124" s="46"/>
      <c r="C124" s="119"/>
      <c r="D124" s="96" t="s">
        <v>1115</v>
      </c>
      <c r="E124" s="33" t="s">
        <v>1116</v>
      </c>
      <c r="F124" s="33">
        <v>0</v>
      </c>
      <c r="G124" s="33">
        <v>100</v>
      </c>
      <c r="H124" s="120">
        <v>0.25</v>
      </c>
      <c r="I124" s="120">
        <v>0.25</v>
      </c>
      <c r="J124" s="120">
        <v>0.25</v>
      </c>
      <c r="K124" s="120">
        <v>0.25</v>
      </c>
      <c r="L124" s="33" t="s">
        <v>1117</v>
      </c>
      <c r="M124" s="67" t="s">
        <v>1114</v>
      </c>
      <c r="N124" s="18">
        <v>0</v>
      </c>
      <c r="O124" s="19">
        <f>+(N124*100%)/$G$124</f>
        <v>0</v>
      </c>
      <c r="P124" s="26">
        <f t="shared" si="76"/>
        <v>0</v>
      </c>
      <c r="Q124" s="30"/>
      <c r="R124" s="30"/>
      <c r="S124" s="18">
        <v>0</v>
      </c>
      <c r="T124" s="19">
        <f>+(S124*100%)/$G$124</f>
        <v>0</v>
      </c>
      <c r="U124" s="26">
        <f t="shared" si="80"/>
        <v>0</v>
      </c>
      <c r="V124" s="30"/>
      <c r="W124" s="30"/>
      <c r="X124" s="18">
        <v>0</v>
      </c>
      <c r="Y124" s="19">
        <f>+(X124*100%)/$G$124</f>
        <v>0</v>
      </c>
      <c r="Z124" s="26">
        <f t="shared" si="81"/>
        <v>0</v>
      </c>
      <c r="AA124" s="30"/>
      <c r="AB124" s="30"/>
      <c r="AC124" s="18">
        <v>0</v>
      </c>
      <c r="AD124" s="19">
        <f>+(AC124*100%)/$G$124</f>
        <v>0</v>
      </c>
      <c r="AE124" s="26">
        <f t="shared" si="82"/>
        <v>0</v>
      </c>
      <c r="AF124" s="30"/>
      <c r="AG124" s="30"/>
      <c r="AH124" s="26">
        <f t="shared" si="67"/>
        <v>0</v>
      </c>
      <c r="AI124" s="21"/>
    </row>
    <row r="125" spans="1:35" ht="26" x14ac:dyDescent="0.35">
      <c r="A125" s="45"/>
      <c r="B125" s="46"/>
      <c r="C125" s="119"/>
      <c r="D125" s="96" t="s">
        <v>1118</v>
      </c>
      <c r="E125" s="33" t="s">
        <v>1119</v>
      </c>
      <c r="F125" s="33">
        <v>0</v>
      </c>
      <c r="G125" s="33">
        <v>20</v>
      </c>
      <c r="H125" s="120">
        <v>0.25</v>
      </c>
      <c r="I125" s="120">
        <v>0.25</v>
      </c>
      <c r="J125" s="120">
        <v>0.25</v>
      </c>
      <c r="K125" s="120">
        <v>0.25</v>
      </c>
      <c r="L125" s="33" t="s">
        <v>1120</v>
      </c>
      <c r="M125" s="67" t="s">
        <v>1114</v>
      </c>
      <c r="N125" s="18">
        <v>0</v>
      </c>
      <c r="O125" s="19">
        <f>+(N125*100%)/$G$125</f>
        <v>0</v>
      </c>
      <c r="P125" s="26">
        <f t="shared" si="76"/>
        <v>0</v>
      </c>
      <c r="Q125" s="30"/>
      <c r="R125" s="30"/>
      <c r="S125" s="18">
        <v>0</v>
      </c>
      <c r="T125" s="19">
        <f>+(S125*100%)/$G$125</f>
        <v>0</v>
      </c>
      <c r="U125" s="26">
        <f t="shared" si="80"/>
        <v>0</v>
      </c>
      <c r="V125" s="30"/>
      <c r="W125" s="30"/>
      <c r="X125" s="18">
        <v>0</v>
      </c>
      <c r="Y125" s="19">
        <f>+(X125*100%)/$G$125</f>
        <v>0</v>
      </c>
      <c r="Z125" s="26">
        <f t="shared" si="81"/>
        <v>0</v>
      </c>
      <c r="AA125" s="30"/>
      <c r="AB125" s="30"/>
      <c r="AC125" s="18">
        <v>0</v>
      </c>
      <c r="AD125" s="19">
        <f>+(AC125*100%)/$G$125</f>
        <v>0</v>
      </c>
      <c r="AE125" s="26">
        <f t="shared" si="82"/>
        <v>0</v>
      </c>
      <c r="AF125" s="30"/>
      <c r="AG125" s="30"/>
      <c r="AH125" s="26">
        <f t="shared" si="67"/>
        <v>0</v>
      </c>
      <c r="AI125" s="21"/>
    </row>
    <row r="126" spans="1:35" ht="39" x14ac:dyDescent="0.35">
      <c r="A126" s="45"/>
      <c r="B126" s="46"/>
      <c r="C126" s="119"/>
      <c r="D126" s="96" t="s">
        <v>1121</v>
      </c>
      <c r="E126" s="33" t="s">
        <v>1122</v>
      </c>
      <c r="F126" s="33">
        <v>0</v>
      </c>
      <c r="G126" s="33">
        <v>50</v>
      </c>
      <c r="H126" s="120">
        <v>0.25</v>
      </c>
      <c r="I126" s="120">
        <v>0.25</v>
      </c>
      <c r="J126" s="120">
        <v>0.25</v>
      </c>
      <c r="K126" s="120">
        <v>0.25</v>
      </c>
      <c r="L126" s="33" t="s">
        <v>1117</v>
      </c>
      <c r="M126" s="67" t="s">
        <v>1114</v>
      </c>
      <c r="N126" s="18">
        <v>0</v>
      </c>
      <c r="O126" s="19">
        <f>+(N126*100%)/$G$126</f>
        <v>0</v>
      </c>
      <c r="P126" s="26">
        <f t="shared" ref="P126:P133" si="83">+O126</f>
        <v>0</v>
      </c>
      <c r="Q126" s="30"/>
      <c r="R126" s="31"/>
      <c r="S126" s="18">
        <v>0</v>
      </c>
      <c r="T126" s="19">
        <f>+(S126*100%)/$G$126</f>
        <v>0</v>
      </c>
      <c r="U126" s="26">
        <f t="shared" si="80"/>
        <v>0</v>
      </c>
      <c r="V126" s="30"/>
      <c r="W126" s="31"/>
      <c r="X126" s="18">
        <v>0</v>
      </c>
      <c r="Y126" s="19">
        <f>+(X126*100%)/$G$126</f>
        <v>0</v>
      </c>
      <c r="Z126" s="26">
        <f t="shared" si="81"/>
        <v>0</v>
      </c>
      <c r="AA126" s="30"/>
      <c r="AB126" s="31"/>
      <c r="AC126" s="18">
        <v>0</v>
      </c>
      <c r="AD126" s="19">
        <f>+(AC126*100%)/$G$126</f>
        <v>0</v>
      </c>
      <c r="AE126" s="26">
        <f t="shared" si="82"/>
        <v>0</v>
      </c>
      <c r="AF126" s="30"/>
      <c r="AG126" s="31"/>
      <c r="AH126" s="26">
        <f t="shared" si="67"/>
        <v>0</v>
      </c>
      <c r="AI126" s="21"/>
    </row>
    <row r="127" spans="1:35" ht="26" x14ac:dyDescent="0.35">
      <c r="A127" s="39"/>
      <c r="B127" s="40"/>
      <c r="C127" s="119"/>
      <c r="D127" s="96" t="s">
        <v>1123</v>
      </c>
      <c r="E127" s="33" t="s">
        <v>1124</v>
      </c>
      <c r="F127" s="33">
        <v>0</v>
      </c>
      <c r="G127" s="33">
        <v>900</v>
      </c>
      <c r="H127" s="120">
        <v>0.25</v>
      </c>
      <c r="I127" s="120">
        <v>0.25</v>
      </c>
      <c r="J127" s="120">
        <v>0.25</v>
      </c>
      <c r="K127" s="120">
        <v>0.25</v>
      </c>
      <c r="L127" s="33" t="s">
        <v>1125</v>
      </c>
      <c r="M127" s="67" t="s">
        <v>1126</v>
      </c>
      <c r="N127" s="18">
        <v>0</v>
      </c>
      <c r="O127" s="19">
        <f>+(N127*100%)/$G$127</f>
        <v>0</v>
      </c>
      <c r="P127" s="26">
        <f t="shared" si="83"/>
        <v>0</v>
      </c>
      <c r="Q127" s="30"/>
      <c r="R127" s="31"/>
      <c r="S127" s="18">
        <v>0</v>
      </c>
      <c r="T127" s="19">
        <f>+(S127*100%)/$G$127</f>
        <v>0</v>
      </c>
      <c r="U127" s="26">
        <f t="shared" si="80"/>
        <v>0</v>
      </c>
      <c r="V127" s="30"/>
      <c r="W127" s="31"/>
      <c r="X127" s="18">
        <v>0</v>
      </c>
      <c r="Y127" s="19">
        <f>+(X127*100%)/$G$127</f>
        <v>0</v>
      </c>
      <c r="Z127" s="26">
        <f t="shared" si="81"/>
        <v>0</v>
      </c>
      <c r="AA127" s="30"/>
      <c r="AB127" s="31"/>
      <c r="AC127" s="18">
        <v>0</v>
      </c>
      <c r="AD127" s="19">
        <f>+(AC127*100%)/$G$127</f>
        <v>0</v>
      </c>
      <c r="AE127" s="26">
        <f t="shared" si="82"/>
        <v>0</v>
      </c>
      <c r="AF127" s="30"/>
      <c r="AG127" s="31"/>
      <c r="AH127" s="26">
        <f t="shared" si="67"/>
        <v>0</v>
      </c>
      <c r="AI127" s="21"/>
    </row>
    <row r="128" spans="1:35" ht="26" x14ac:dyDescent="0.35">
      <c r="A128" s="39"/>
      <c r="B128" s="40"/>
      <c r="C128" s="119"/>
      <c r="D128" s="96" t="s">
        <v>1127</v>
      </c>
      <c r="E128" s="33" t="s">
        <v>1128</v>
      </c>
      <c r="F128" s="33">
        <v>4161</v>
      </c>
      <c r="G128" s="33">
        <v>5000</v>
      </c>
      <c r="H128" s="120">
        <v>0.25</v>
      </c>
      <c r="I128" s="120">
        <v>0.25</v>
      </c>
      <c r="J128" s="120">
        <v>0.25</v>
      </c>
      <c r="K128" s="120">
        <v>0.25</v>
      </c>
      <c r="L128" s="33" t="s">
        <v>1129</v>
      </c>
      <c r="M128" s="67" t="s">
        <v>1126</v>
      </c>
      <c r="N128" s="18">
        <v>0</v>
      </c>
      <c r="O128" s="19">
        <f>+(N128*100%)/$G$128</f>
        <v>0</v>
      </c>
      <c r="P128" s="26">
        <f t="shared" si="83"/>
        <v>0</v>
      </c>
      <c r="Q128" s="30"/>
      <c r="R128" s="31"/>
      <c r="S128" s="18">
        <v>0</v>
      </c>
      <c r="T128" s="19">
        <f>+(S128*100%)/$G$128</f>
        <v>0</v>
      </c>
      <c r="U128" s="26">
        <f t="shared" si="80"/>
        <v>0</v>
      </c>
      <c r="V128" s="30"/>
      <c r="W128" s="31"/>
      <c r="X128" s="18">
        <v>0</v>
      </c>
      <c r="Y128" s="19">
        <f>+(X128*100%)/$G$128</f>
        <v>0</v>
      </c>
      <c r="Z128" s="26">
        <f t="shared" si="81"/>
        <v>0</v>
      </c>
      <c r="AA128" s="30"/>
      <c r="AB128" s="31"/>
      <c r="AC128" s="18">
        <v>0</v>
      </c>
      <c r="AD128" s="19">
        <f>+(AC128*100%)/$G$128</f>
        <v>0</v>
      </c>
      <c r="AE128" s="26">
        <f t="shared" si="82"/>
        <v>0</v>
      </c>
      <c r="AF128" s="30"/>
      <c r="AG128" s="31"/>
      <c r="AH128" s="26">
        <f t="shared" si="67"/>
        <v>0</v>
      </c>
      <c r="AI128" s="21"/>
    </row>
    <row r="129" spans="1:35" ht="26" x14ac:dyDescent="0.35">
      <c r="A129" s="39"/>
      <c r="B129" s="40"/>
      <c r="C129" s="119"/>
      <c r="D129" s="121" t="s">
        <v>1130</v>
      </c>
      <c r="E129" s="33" t="s">
        <v>1131</v>
      </c>
      <c r="F129" s="33">
        <v>500</v>
      </c>
      <c r="G129" s="33">
        <v>500</v>
      </c>
      <c r="H129" s="120">
        <v>0.25</v>
      </c>
      <c r="I129" s="120">
        <v>0.25</v>
      </c>
      <c r="J129" s="120">
        <v>0.25</v>
      </c>
      <c r="K129" s="120">
        <v>0.25</v>
      </c>
      <c r="L129" s="33" t="s">
        <v>1132</v>
      </c>
      <c r="M129" s="67" t="s">
        <v>1126</v>
      </c>
      <c r="N129" s="18">
        <v>0</v>
      </c>
      <c r="O129" s="19">
        <f>+(N129*100%)/$G$129</f>
        <v>0</v>
      </c>
      <c r="P129" s="26">
        <f t="shared" si="83"/>
        <v>0</v>
      </c>
      <c r="Q129" s="30"/>
      <c r="R129" s="31"/>
      <c r="S129" s="18">
        <v>0</v>
      </c>
      <c r="T129" s="19">
        <f>+(S129*100%)/$G$129</f>
        <v>0</v>
      </c>
      <c r="U129" s="26">
        <f t="shared" si="80"/>
        <v>0</v>
      </c>
      <c r="V129" s="30"/>
      <c r="W129" s="31"/>
      <c r="X129" s="18">
        <v>0</v>
      </c>
      <c r="Y129" s="19">
        <f>+(X129*100%)/$G$129</f>
        <v>0</v>
      </c>
      <c r="Z129" s="26">
        <f t="shared" si="81"/>
        <v>0</v>
      </c>
      <c r="AA129" s="30"/>
      <c r="AB129" s="31"/>
      <c r="AC129" s="18">
        <v>0</v>
      </c>
      <c r="AD129" s="19">
        <f>+(AC129*100%)/$G$129</f>
        <v>0</v>
      </c>
      <c r="AE129" s="26">
        <f t="shared" si="82"/>
        <v>0</v>
      </c>
      <c r="AF129" s="30"/>
      <c r="AG129" s="31"/>
      <c r="AH129" s="26">
        <f t="shared" si="67"/>
        <v>0</v>
      </c>
      <c r="AI129" s="21"/>
    </row>
    <row r="130" spans="1:35" ht="26" x14ac:dyDescent="0.35">
      <c r="A130" s="39"/>
      <c r="B130" s="40"/>
      <c r="C130" s="119"/>
      <c r="D130" s="121" t="s">
        <v>1133</v>
      </c>
      <c r="E130" s="33" t="s">
        <v>1134</v>
      </c>
      <c r="F130" s="33">
        <v>4500</v>
      </c>
      <c r="G130" s="33">
        <v>4500</v>
      </c>
      <c r="H130" s="120">
        <v>0.25</v>
      </c>
      <c r="I130" s="120">
        <v>0.25</v>
      </c>
      <c r="J130" s="120">
        <v>0.25</v>
      </c>
      <c r="K130" s="120">
        <v>0.25</v>
      </c>
      <c r="L130" s="33" t="s">
        <v>1135</v>
      </c>
      <c r="M130" s="67" t="s">
        <v>1126</v>
      </c>
      <c r="N130" s="18">
        <v>0</v>
      </c>
      <c r="O130" s="19">
        <f>+(N130*100%)/$G$130</f>
        <v>0</v>
      </c>
      <c r="P130" s="26">
        <f t="shared" si="83"/>
        <v>0</v>
      </c>
      <c r="Q130" s="30"/>
      <c r="R130" s="31"/>
      <c r="S130" s="18">
        <v>0</v>
      </c>
      <c r="T130" s="19">
        <f>+(S130*100%)/$G$130</f>
        <v>0</v>
      </c>
      <c r="U130" s="26">
        <f t="shared" si="80"/>
        <v>0</v>
      </c>
      <c r="V130" s="30"/>
      <c r="W130" s="31"/>
      <c r="X130" s="18">
        <v>0</v>
      </c>
      <c r="Y130" s="19">
        <f>+(X130*100%)/$G$130</f>
        <v>0</v>
      </c>
      <c r="Z130" s="26">
        <f t="shared" si="81"/>
        <v>0</v>
      </c>
      <c r="AA130" s="30"/>
      <c r="AB130" s="31"/>
      <c r="AC130" s="18">
        <v>0</v>
      </c>
      <c r="AD130" s="19">
        <f>+(AC130*100%)/$G$130</f>
        <v>0</v>
      </c>
      <c r="AE130" s="26">
        <f t="shared" si="82"/>
        <v>0</v>
      </c>
      <c r="AF130" s="30"/>
      <c r="AG130" s="31"/>
      <c r="AH130" s="26">
        <f t="shared" si="67"/>
        <v>0</v>
      </c>
      <c r="AI130" s="21"/>
    </row>
    <row r="131" spans="1:35" ht="26" x14ac:dyDescent="0.35">
      <c r="A131" s="39"/>
      <c r="B131" s="40"/>
      <c r="C131" s="119"/>
      <c r="D131" s="96" t="s">
        <v>1136</v>
      </c>
      <c r="E131" s="33" t="s">
        <v>1137</v>
      </c>
      <c r="F131" s="33">
        <v>0</v>
      </c>
      <c r="G131" s="33">
        <v>30</v>
      </c>
      <c r="H131" s="120">
        <v>0.25</v>
      </c>
      <c r="I131" s="120">
        <v>0.25</v>
      </c>
      <c r="J131" s="120">
        <v>0.25</v>
      </c>
      <c r="K131" s="120">
        <v>0.25</v>
      </c>
      <c r="L131" s="33" t="s">
        <v>1138</v>
      </c>
      <c r="M131" s="67" t="s">
        <v>1126</v>
      </c>
      <c r="N131" s="18">
        <v>0</v>
      </c>
      <c r="O131" s="19">
        <f>+(N131*100%)/$G$131</f>
        <v>0</v>
      </c>
      <c r="P131" s="26">
        <f t="shared" si="83"/>
        <v>0</v>
      </c>
      <c r="Q131" s="30"/>
      <c r="R131" s="31"/>
      <c r="S131" s="18">
        <v>0</v>
      </c>
      <c r="T131" s="19">
        <f>+(S131*100%)/$G$131</f>
        <v>0</v>
      </c>
      <c r="U131" s="26">
        <f t="shared" si="80"/>
        <v>0</v>
      </c>
      <c r="V131" s="30"/>
      <c r="W131" s="31"/>
      <c r="X131" s="18">
        <v>0</v>
      </c>
      <c r="Y131" s="19">
        <f>+(X131*100%)/$G$131</f>
        <v>0</v>
      </c>
      <c r="Z131" s="26">
        <f t="shared" si="81"/>
        <v>0</v>
      </c>
      <c r="AA131" s="30"/>
      <c r="AB131" s="31"/>
      <c r="AC131" s="18">
        <v>0</v>
      </c>
      <c r="AD131" s="19">
        <f>+(AC131*100%)/$G$131</f>
        <v>0</v>
      </c>
      <c r="AE131" s="26">
        <f t="shared" si="82"/>
        <v>0</v>
      </c>
      <c r="AF131" s="30"/>
      <c r="AG131" s="31"/>
      <c r="AH131" s="26">
        <f t="shared" si="67"/>
        <v>0</v>
      </c>
      <c r="AI131" s="21"/>
    </row>
    <row r="132" spans="1:35" x14ac:dyDescent="0.35">
      <c r="A132" s="39"/>
      <c r="B132" s="40"/>
      <c r="C132" s="119"/>
      <c r="D132" s="96" t="s">
        <v>1139</v>
      </c>
      <c r="E132" s="33" t="s">
        <v>554</v>
      </c>
      <c r="F132" s="33">
        <v>40</v>
      </c>
      <c r="G132" s="33">
        <v>40</v>
      </c>
      <c r="H132" s="120">
        <v>0.25</v>
      </c>
      <c r="I132" s="120">
        <v>0.25</v>
      </c>
      <c r="J132" s="120">
        <v>0.25</v>
      </c>
      <c r="K132" s="120">
        <v>0.25</v>
      </c>
      <c r="L132" s="33" t="s">
        <v>1140</v>
      </c>
      <c r="M132" s="67" t="s">
        <v>1126</v>
      </c>
      <c r="N132" s="18">
        <v>0</v>
      </c>
      <c r="O132" s="19">
        <f>+(N132*100%)/$G$132</f>
        <v>0</v>
      </c>
      <c r="P132" s="26">
        <f t="shared" si="83"/>
        <v>0</v>
      </c>
      <c r="Q132" s="30"/>
      <c r="R132" s="31"/>
      <c r="S132" s="18">
        <v>0</v>
      </c>
      <c r="T132" s="19">
        <f>+(S132*100%)/$G$132</f>
        <v>0</v>
      </c>
      <c r="U132" s="26">
        <f t="shared" si="80"/>
        <v>0</v>
      </c>
      <c r="V132" s="30"/>
      <c r="W132" s="31"/>
      <c r="X132" s="18">
        <v>0</v>
      </c>
      <c r="Y132" s="19">
        <f>+(X132*100%)/$G$132</f>
        <v>0</v>
      </c>
      <c r="Z132" s="26">
        <f t="shared" si="81"/>
        <v>0</v>
      </c>
      <c r="AA132" s="30"/>
      <c r="AB132" s="31"/>
      <c r="AC132" s="18">
        <v>0</v>
      </c>
      <c r="AD132" s="19">
        <f>+(AC132*100%)/$G$132</f>
        <v>0</v>
      </c>
      <c r="AE132" s="26">
        <f t="shared" si="82"/>
        <v>0</v>
      </c>
      <c r="AF132" s="30"/>
      <c r="AG132" s="31"/>
      <c r="AH132" s="26">
        <f t="shared" si="67"/>
        <v>0</v>
      </c>
      <c r="AI132" s="21"/>
    </row>
    <row r="133" spans="1:35" ht="26" x14ac:dyDescent="0.35">
      <c r="A133" s="39"/>
      <c r="B133" s="40"/>
      <c r="C133" s="119"/>
      <c r="D133" s="96" t="s">
        <v>1141</v>
      </c>
      <c r="E133" s="33" t="s">
        <v>1142</v>
      </c>
      <c r="F133" s="33">
        <v>0</v>
      </c>
      <c r="G133" s="33">
        <v>12</v>
      </c>
      <c r="H133" s="120">
        <v>0.25</v>
      </c>
      <c r="I133" s="120">
        <v>0.25</v>
      </c>
      <c r="J133" s="120">
        <v>0.25</v>
      </c>
      <c r="K133" s="120">
        <v>0.25</v>
      </c>
      <c r="L133" s="33" t="s">
        <v>1140</v>
      </c>
      <c r="M133" s="67" t="s">
        <v>1126</v>
      </c>
      <c r="N133" s="18">
        <v>0</v>
      </c>
      <c r="O133" s="19">
        <f>+(N133*100%)/$G$133</f>
        <v>0</v>
      </c>
      <c r="P133" s="26">
        <f t="shared" si="83"/>
        <v>0</v>
      </c>
      <c r="Q133" s="30"/>
      <c r="R133" s="30"/>
      <c r="S133" s="18">
        <v>0</v>
      </c>
      <c r="T133" s="19">
        <f>+(S133*100%)/$G$133</f>
        <v>0</v>
      </c>
      <c r="U133" s="26">
        <f t="shared" si="80"/>
        <v>0</v>
      </c>
      <c r="V133" s="30"/>
      <c r="W133" s="30"/>
      <c r="X133" s="18">
        <v>0</v>
      </c>
      <c r="Y133" s="19">
        <f>+(X133*100%)/$G$133</f>
        <v>0</v>
      </c>
      <c r="Z133" s="26">
        <f t="shared" si="81"/>
        <v>0</v>
      </c>
      <c r="AA133" s="30"/>
      <c r="AB133" s="30"/>
      <c r="AC133" s="18">
        <v>0</v>
      </c>
      <c r="AD133" s="19">
        <f>+(AC133*100%)/$G$133</f>
        <v>0</v>
      </c>
      <c r="AE133" s="26">
        <f t="shared" si="82"/>
        <v>0</v>
      </c>
      <c r="AF133" s="30"/>
      <c r="AG133" s="30"/>
      <c r="AH133" s="26">
        <f t="shared" si="67"/>
        <v>0</v>
      </c>
      <c r="AI133" s="21"/>
    </row>
    <row r="134" spans="1:35" ht="26" x14ac:dyDescent="0.35">
      <c r="A134" s="39"/>
      <c r="B134" s="40"/>
      <c r="C134" s="119"/>
      <c r="D134" s="96" t="s">
        <v>1143</v>
      </c>
      <c r="E134" s="33" t="s">
        <v>753</v>
      </c>
      <c r="F134" s="33">
        <v>0</v>
      </c>
      <c r="G134" s="33">
        <v>1</v>
      </c>
      <c r="H134" s="120">
        <v>1</v>
      </c>
      <c r="I134" s="120"/>
      <c r="J134" s="120"/>
      <c r="K134" s="120"/>
      <c r="L134" s="33" t="s">
        <v>1144</v>
      </c>
      <c r="M134" s="67" t="s">
        <v>1126</v>
      </c>
      <c r="N134" s="18">
        <v>0</v>
      </c>
      <c r="O134" s="19">
        <f>+(N134*100%)/$G$134</f>
        <v>0</v>
      </c>
      <c r="P134" s="26">
        <f t="shared" ref="P134:P137" si="84">+O134</f>
        <v>0</v>
      </c>
      <c r="Q134" s="42"/>
      <c r="R134" s="42"/>
      <c r="S134" s="18">
        <v>0</v>
      </c>
      <c r="T134" s="19">
        <f>+(S134*100%)/$G$134</f>
        <v>0</v>
      </c>
      <c r="U134" s="26">
        <f t="shared" si="80"/>
        <v>0</v>
      </c>
      <c r="V134" s="42"/>
      <c r="W134" s="42"/>
      <c r="X134" s="18">
        <v>0</v>
      </c>
      <c r="Y134" s="19">
        <f>+(X134*100%)/$G$134</f>
        <v>0</v>
      </c>
      <c r="Z134" s="26">
        <f t="shared" si="81"/>
        <v>0</v>
      </c>
      <c r="AA134" s="42"/>
      <c r="AB134" s="42"/>
      <c r="AC134" s="18">
        <v>0</v>
      </c>
      <c r="AD134" s="19">
        <f>+(AC134*100%)/$G$134</f>
        <v>0</v>
      </c>
      <c r="AE134" s="26">
        <f t="shared" si="82"/>
        <v>0</v>
      </c>
      <c r="AF134" s="42"/>
      <c r="AG134" s="42"/>
      <c r="AH134" s="26">
        <f t="shared" si="67"/>
        <v>0</v>
      </c>
      <c r="AI134" s="21"/>
    </row>
    <row r="135" spans="1:35" ht="65" x14ac:dyDescent="0.35">
      <c r="A135" s="39"/>
      <c r="B135" s="40"/>
      <c r="C135" s="119"/>
      <c r="D135" s="96" t="s">
        <v>1145</v>
      </c>
      <c r="E135" s="33" t="s">
        <v>1146</v>
      </c>
      <c r="F135" s="33">
        <v>1484</v>
      </c>
      <c r="G135" s="33">
        <v>1484</v>
      </c>
      <c r="H135" s="120">
        <v>0.25</v>
      </c>
      <c r="I135" s="120">
        <v>0.25</v>
      </c>
      <c r="J135" s="120">
        <v>0.25</v>
      </c>
      <c r="K135" s="120">
        <v>0.25</v>
      </c>
      <c r="L135" s="33" t="s">
        <v>1147</v>
      </c>
      <c r="M135" s="67" t="s">
        <v>1148</v>
      </c>
      <c r="N135" s="18">
        <v>0</v>
      </c>
      <c r="O135" s="19">
        <f>+(N135*100%)/$G$135</f>
        <v>0</v>
      </c>
      <c r="P135" s="26">
        <f t="shared" si="84"/>
        <v>0</v>
      </c>
      <c r="Q135" s="42"/>
      <c r="R135" s="42"/>
      <c r="S135" s="18">
        <v>0</v>
      </c>
      <c r="T135" s="19">
        <f>+(S135*100%)/$G$135</f>
        <v>0</v>
      </c>
      <c r="U135" s="26">
        <f t="shared" si="80"/>
        <v>0</v>
      </c>
      <c r="V135" s="42"/>
      <c r="W135" s="42"/>
      <c r="X135" s="18">
        <v>0</v>
      </c>
      <c r="Y135" s="19">
        <f>+(X135*100%)/$G$135</f>
        <v>0</v>
      </c>
      <c r="Z135" s="26">
        <f t="shared" si="81"/>
        <v>0</v>
      </c>
      <c r="AA135" s="42"/>
      <c r="AB135" s="42"/>
      <c r="AC135" s="18">
        <v>0</v>
      </c>
      <c r="AD135" s="19">
        <f>+(AC135*100%)/$G$135</f>
        <v>0</v>
      </c>
      <c r="AE135" s="26">
        <f t="shared" si="82"/>
        <v>0</v>
      </c>
      <c r="AF135" s="42"/>
      <c r="AG135" s="42"/>
      <c r="AH135" s="26">
        <f t="shared" ref="AH135:AH167" si="85">P135+U135+Z135+AE135</f>
        <v>0</v>
      </c>
      <c r="AI135" s="21"/>
    </row>
    <row r="136" spans="1:35" ht="26" x14ac:dyDescent="0.35">
      <c r="A136" s="39"/>
      <c r="B136" s="40"/>
      <c r="C136" s="119"/>
      <c r="D136" s="96" t="s">
        <v>1149</v>
      </c>
      <c r="E136" s="33" t="s">
        <v>1146</v>
      </c>
      <c r="F136" s="33">
        <v>12</v>
      </c>
      <c r="G136" s="33">
        <v>12</v>
      </c>
      <c r="H136" s="120">
        <v>0.25</v>
      </c>
      <c r="I136" s="120">
        <v>0.25</v>
      </c>
      <c r="J136" s="120">
        <v>0.25</v>
      </c>
      <c r="K136" s="120">
        <v>0.25</v>
      </c>
      <c r="L136" s="33" t="s">
        <v>1150</v>
      </c>
      <c r="M136" s="67" t="s">
        <v>1148</v>
      </c>
      <c r="N136" s="18">
        <v>0</v>
      </c>
      <c r="O136" s="19">
        <f>+(N136*100%)/$G$136</f>
        <v>0</v>
      </c>
      <c r="P136" s="26">
        <f t="shared" si="84"/>
        <v>0</v>
      </c>
      <c r="Q136" s="42"/>
      <c r="R136" s="42"/>
      <c r="S136" s="18">
        <v>0</v>
      </c>
      <c r="T136" s="19">
        <f>+(S136*100%)/$G$136</f>
        <v>0</v>
      </c>
      <c r="U136" s="26">
        <f t="shared" si="80"/>
        <v>0</v>
      </c>
      <c r="V136" s="42"/>
      <c r="W136" s="42"/>
      <c r="X136" s="18">
        <v>0</v>
      </c>
      <c r="Y136" s="19">
        <f>+(X136*100%)/$G$136</f>
        <v>0</v>
      </c>
      <c r="Z136" s="26">
        <f t="shared" si="81"/>
        <v>0</v>
      </c>
      <c r="AA136" s="42"/>
      <c r="AB136" s="42"/>
      <c r="AC136" s="18">
        <v>0</v>
      </c>
      <c r="AD136" s="19">
        <f>+(AC136*100%)/$G$136</f>
        <v>0</v>
      </c>
      <c r="AE136" s="26">
        <f t="shared" si="82"/>
        <v>0</v>
      </c>
      <c r="AF136" s="42"/>
      <c r="AG136" s="42"/>
      <c r="AH136" s="26">
        <f t="shared" si="85"/>
        <v>0</v>
      </c>
      <c r="AI136" s="21"/>
    </row>
    <row r="137" spans="1:35" ht="39" x14ac:dyDescent="0.35">
      <c r="A137" s="39"/>
      <c r="B137" s="40"/>
      <c r="C137" s="119"/>
      <c r="D137" s="96" t="s">
        <v>1151</v>
      </c>
      <c r="E137" s="33" t="s">
        <v>1146</v>
      </c>
      <c r="F137" s="33">
        <v>12</v>
      </c>
      <c r="G137" s="33">
        <v>12</v>
      </c>
      <c r="H137" s="120">
        <v>0.25</v>
      </c>
      <c r="I137" s="120">
        <v>0.25</v>
      </c>
      <c r="J137" s="120">
        <v>0.25</v>
      </c>
      <c r="K137" s="120">
        <v>0.25</v>
      </c>
      <c r="L137" s="33" t="s">
        <v>1150</v>
      </c>
      <c r="M137" s="67" t="s">
        <v>1148</v>
      </c>
      <c r="N137" s="18">
        <v>0</v>
      </c>
      <c r="O137" s="19">
        <f>+(N137*100%)/$G$137</f>
        <v>0</v>
      </c>
      <c r="P137" s="26">
        <f t="shared" si="84"/>
        <v>0</v>
      </c>
      <c r="Q137" s="30"/>
      <c r="R137" s="30"/>
      <c r="S137" s="18">
        <v>0</v>
      </c>
      <c r="T137" s="19">
        <f>+(S137*100%)/$G$137</f>
        <v>0</v>
      </c>
      <c r="U137" s="26">
        <f t="shared" si="80"/>
        <v>0</v>
      </c>
      <c r="V137" s="30"/>
      <c r="W137" s="30"/>
      <c r="X137" s="18">
        <v>0</v>
      </c>
      <c r="Y137" s="19">
        <f>+(X137*100%)/$G$137</f>
        <v>0</v>
      </c>
      <c r="Z137" s="26">
        <f t="shared" si="81"/>
        <v>0</v>
      </c>
      <c r="AA137" s="30"/>
      <c r="AB137" s="30"/>
      <c r="AC137" s="18">
        <v>0</v>
      </c>
      <c r="AD137" s="19">
        <f>+(AC137*100%)/$G$137</f>
        <v>0</v>
      </c>
      <c r="AE137" s="26">
        <f t="shared" si="82"/>
        <v>0</v>
      </c>
      <c r="AF137" s="30"/>
      <c r="AG137" s="30"/>
      <c r="AH137" s="26">
        <f t="shared" si="85"/>
        <v>0</v>
      </c>
      <c r="AI137" s="21"/>
    </row>
    <row r="138" spans="1:35" ht="26" x14ac:dyDescent="0.35">
      <c r="A138" s="39"/>
      <c r="B138" s="40"/>
      <c r="C138" s="119"/>
      <c r="D138" s="96" t="s">
        <v>1152</v>
      </c>
      <c r="E138" s="33" t="s">
        <v>1146</v>
      </c>
      <c r="F138" s="33">
        <v>12</v>
      </c>
      <c r="G138" s="33">
        <v>12</v>
      </c>
      <c r="H138" s="120">
        <v>0.25</v>
      </c>
      <c r="I138" s="120">
        <v>0.25</v>
      </c>
      <c r="J138" s="120">
        <v>0.25</v>
      </c>
      <c r="K138" s="120">
        <v>0.25</v>
      </c>
      <c r="L138" s="33" t="s">
        <v>76</v>
      </c>
      <c r="M138" s="67" t="s">
        <v>1148</v>
      </c>
      <c r="N138" s="18">
        <v>0</v>
      </c>
      <c r="O138" s="19">
        <f>+(N138*100%)/$G$138</f>
        <v>0</v>
      </c>
      <c r="P138" s="26">
        <f t="shared" ref="P138:P145" si="86">+O138</f>
        <v>0</v>
      </c>
      <c r="Q138" s="30"/>
      <c r="R138" s="42"/>
      <c r="S138" s="18">
        <v>0</v>
      </c>
      <c r="T138" s="19">
        <f>+(S138*100%)/$G$138</f>
        <v>0</v>
      </c>
      <c r="U138" s="26">
        <f t="shared" si="80"/>
        <v>0</v>
      </c>
      <c r="V138" s="30"/>
      <c r="W138" s="42"/>
      <c r="X138" s="18">
        <v>0</v>
      </c>
      <c r="Y138" s="19">
        <f>+(X138*100%)/$G$138</f>
        <v>0</v>
      </c>
      <c r="Z138" s="26">
        <f t="shared" si="81"/>
        <v>0</v>
      </c>
      <c r="AA138" s="30"/>
      <c r="AB138" s="42"/>
      <c r="AC138" s="18">
        <v>0</v>
      </c>
      <c r="AD138" s="19">
        <f>+(AC138*100%)/$G$138</f>
        <v>0</v>
      </c>
      <c r="AE138" s="26">
        <f t="shared" si="82"/>
        <v>0</v>
      </c>
      <c r="AF138" s="30"/>
      <c r="AG138" s="42"/>
      <c r="AH138" s="26">
        <f t="shared" si="85"/>
        <v>0</v>
      </c>
      <c r="AI138" s="21"/>
    </row>
    <row r="139" spans="1:35" ht="26" x14ac:dyDescent="0.35">
      <c r="A139" s="116"/>
      <c r="B139" s="41"/>
      <c r="C139" s="119"/>
      <c r="D139" s="96" t="s">
        <v>1153</v>
      </c>
      <c r="E139" s="33" t="s">
        <v>1146</v>
      </c>
      <c r="F139" s="33">
        <v>46</v>
      </c>
      <c r="G139" s="33">
        <v>46</v>
      </c>
      <c r="H139" s="120">
        <v>0.25</v>
      </c>
      <c r="I139" s="120">
        <v>0.25</v>
      </c>
      <c r="J139" s="120">
        <v>0.25</v>
      </c>
      <c r="K139" s="120">
        <v>0.25</v>
      </c>
      <c r="L139" s="33" t="s">
        <v>76</v>
      </c>
      <c r="M139" s="67" t="s">
        <v>1148</v>
      </c>
      <c r="N139" s="18">
        <v>0</v>
      </c>
      <c r="O139" s="19">
        <f>+(N139*100%)/$G$139</f>
        <v>0</v>
      </c>
      <c r="P139" s="26">
        <f t="shared" si="86"/>
        <v>0</v>
      </c>
      <c r="Q139" s="30"/>
      <c r="R139" s="42"/>
      <c r="S139" s="18">
        <v>0</v>
      </c>
      <c r="T139" s="19">
        <f>+(S139*100%)/$G$139</f>
        <v>0</v>
      </c>
      <c r="U139" s="26">
        <f t="shared" si="80"/>
        <v>0</v>
      </c>
      <c r="V139" s="30"/>
      <c r="W139" s="42"/>
      <c r="X139" s="18">
        <v>0</v>
      </c>
      <c r="Y139" s="19">
        <f>+(X139*100%)/$G$139</f>
        <v>0</v>
      </c>
      <c r="Z139" s="26">
        <f t="shared" si="81"/>
        <v>0</v>
      </c>
      <c r="AA139" s="30"/>
      <c r="AB139" s="42"/>
      <c r="AC139" s="18">
        <v>0</v>
      </c>
      <c r="AD139" s="19">
        <f>+(AC139*100%)/$G$139</f>
        <v>0</v>
      </c>
      <c r="AE139" s="26">
        <f t="shared" si="82"/>
        <v>0</v>
      </c>
      <c r="AF139" s="30"/>
      <c r="AG139" s="42"/>
      <c r="AH139" s="26">
        <f t="shared" si="85"/>
        <v>0</v>
      </c>
      <c r="AI139" s="21"/>
    </row>
    <row r="140" spans="1:35" ht="39" x14ac:dyDescent="0.35">
      <c r="A140" s="116"/>
      <c r="B140" s="41"/>
      <c r="C140" s="119"/>
      <c r="D140" s="96" t="s">
        <v>1154</v>
      </c>
      <c r="E140" s="33" t="s">
        <v>1155</v>
      </c>
      <c r="F140" s="33">
        <v>0</v>
      </c>
      <c r="G140" s="33">
        <v>6</v>
      </c>
      <c r="H140" s="120">
        <v>0.25</v>
      </c>
      <c r="I140" s="120">
        <v>0.25</v>
      </c>
      <c r="J140" s="120">
        <v>0.25</v>
      </c>
      <c r="K140" s="120">
        <v>0.25</v>
      </c>
      <c r="L140" s="33" t="s">
        <v>841</v>
      </c>
      <c r="M140" s="67" t="s">
        <v>1156</v>
      </c>
      <c r="N140" s="18">
        <v>0</v>
      </c>
      <c r="O140" s="19">
        <f>+(N140*100%)/$G$140</f>
        <v>0</v>
      </c>
      <c r="P140" s="26">
        <f t="shared" si="86"/>
        <v>0</v>
      </c>
      <c r="Q140" s="30"/>
      <c r="R140" s="42"/>
      <c r="S140" s="18">
        <v>0</v>
      </c>
      <c r="T140" s="19">
        <f>+(S140*100%)/$G$140</f>
        <v>0</v>
      </c>
      <c r="U140" s="26">
        <f t="shared" si="80"/>
        <v>0</v>
      </c>
      <c r="V140" s="30"/>
      <c r="W140" s="42"/>
      <c r="X140" s="18">
        <v>0</v>
      </c>
      <c r="Y140" s="19">
        <f>+(X140*100%)/$G$140</f>
        <v>0</v>
      </c>
      <c r="Z140" s="26">
        <f t="shared" si="81"/>
        <v>0</v>
      </c>
      <c r="AA140" s="30"/>
      <c r="AB140" s="42"/>
      <c r="AC140" s="18">
        <v>0</v>
      </c>
      <c r="AD140" s="19">
        <f>+(AC140*100%)/$G$140</f>
        <v>0</v>
      </c>
      <c r="AE140" s="26">
        <f t="shared" si="82"/>
        <v>0</v>
      </c>
      <c r="AF140" s="30"/>
      <c r="AG140" s="42"/>
      <c r="AH140" s="26">
        <f t="shared" si="85"/>
        <v>0</v>
      </c>
      <c r="AI140" s="21"/>
    </row>
    <row r="141" spans="1:35" ht="52" x14ac:dyDescent="0.35">
      <c r="A141" s="116"/>
      <c r="B141" s="41"/>
      <c r="C141" s="122"/>
      <c r="D141" s="96" t="s">
        <v>1157</v>
      </c>
      <c r="E141" s="33" t="s">
        <v>1158</v>
      </c>
      <c r="F141" s="33">
        <v>0</v>
      </c>
      <c r="G141" s="33">
        <v>12</v>
      </c>
      <c r="H141" s="120">
        <v>0.25</v>
      </c>
      <c r="I141" s="120">
        <v>0.25</v>
      </c>
      <c r="J141" s="120">
        <v>0.25</v>
      </c>
      <c r="K141" s="120">
        <v>0.25</v>
      </c>
      <c r="L141" s="33" t="s">
        <v>1159</v>
      </c>
      <c r="M141" s="67" t="s">
        <v>1156</v>
      </c>
      <c r="N141" s="18">
        <v>0</v>
      </c>
      <c r="O141" s="19">
        <f>+(N141*100%)/$G$141</f>
        <v>0</v>
      </c>
      <c r="P141" s="26">
        <f t="shared" si="86"/>
        <v>0</v>
      </c>
      <c r="Q141" s="30"/>
      <c r="R141" s="42"/>
      <c r="S141" s="18">
        <v>0</v>
      </c>
      <c r="T141" s="19">
        <f>+(S141*100%)/$G$141</f>
        <v>0</v>
      </c>
      <c r="U141" s="26">
        <f t="shared" si="80"/>
        <v>0</v>
      </c>
      <c r="V141" s="30"/>
      <c r="W141" s="42"/>
      <c r="X141" s="18">
        <v>0</v>
      </c>
      <c r="Y141" s="19">
        <f>+(X141*100%)/$G$141</f>
        <v>0</v>
      </c>
      <c r="Z141" s="26">
        <f t="shared" si="81"/>
        <v>0</v>
      </c>
      <c r="AA141" s="30"/>
      <c r="AB141" s="42"/>
      <c r="AC141" s="18">
        <v>0</v>
      </c>
      <c r="AD141" s="19">
        <f>+(AC141*100%)/$G$141</f>
        <v>0</v>
      </c>
      <c r="AE141" s="26">
        <f t="shared" si="82"/>
        <v>0</v>
      </c>
      <c r="AF141" s="30"/>
      <c r="AG141" s="42"/>
      <c r="AH141" s="26">
        <f t="shared" si="85"/>
        <v>0</v>
      </c>
      <c r="AI141" s="21"/>
    </row>
    <row r="142" spans="1:35" ht="39" x14ac:dyDescent="0.35">
      <c r="A142" s="116"/>
      <c r="B142" s="41"/>
      <c r="C142" s="122"/>
      <c r="D142" s="96" t="s">
        <v>1160</v>
      </c>
      <c r="E142" s="33" t="s">
        <v>1161</v>
      </c>
      <c r="F142" s="33">
        <v>0</v>
      </c>
      <c r="G142" s="33">
        <v>15</v>
      </c>
      <c r="H142" s="120">
        <v>0.25</v>
      </c>
      <c r="I142" s="120">
        <v>0.25</v>
      </c>
      <c r="J142" s="120">
        <v>0.25</v>
      </c>
      <c r="K142" s="120">
        <v>0.25</v>
      </c>
      <c r="L142" s="33" t="s">
        <v>1162</v>
      </c>
      <c r="M142" s="67" t="s">
        <v>1156</v>
      </c>
      <c r="N142" s="18">
        <v>0</v>
      </c>
      <c r="O142" s="19">
        <f>+(N142*100%)/$G$142</f>
        <v>0</v>
      </c>
      <c r="P142" s="26">
        <f t="shared" si="86"/>
        <v>0</v>
      </c>
      <c r="Q142" s="42"/>
      <c r="R142" s="42"/>
      <c r="S142" s="18">
        <v>0</v>
      </c>
      <c r="T142" s="19">
        <f>+(S142*100%)/$G$142</f>
        <v>0</v>
      </c>
      <c r="U142" s="26">
        <f t="shared" si="80"/>
        <v>0</v>
      </c>
      <c r="V142" s="42"/>
      <c r="W142" s="42"/>
      <c r="X142" s="18">
        <v>0</v>
      </c>
      <c r="Y142" s="19">
        <f>+(X142*100%)/$G$142</f>
        <v>0</v>
      </c>
      <c r="Z142" s="26">
        <f t="shared" si="81"/>
        <v>0</v>
      </c>
      <c r="AA142" s="42"/>
      <c r="AB142" s="42"/>
      <c r="AC142" s="18">
        <v>0</v>
      </c>
      <c r="AD142" s="19">
        <f>+(AC142*100%)/$G$142</f>
        <v>0</v>
      </c>
      <c r="AE142" s="26">
        <f t="shared" si="82"/>
        <v>0</v>
      </c>
      <c r="AF142" s="42"/>
      <c r="AG142" s="42"/>
      <c r="AH142" s="26">
        <f t="shared" si="85"/>
        <v>0</v>
      </c>
      <c r="AI142" s="21"/>
    </row>
    <row r="143" spans="1:35" ht="39" x14ac:dyDescent="0.35">
      <c r="A143" s="116"/>
      <c r="B143" s="41"/>
      <c r="C143" s="122"/>
      <c r="D143" s="96" t="s">
        <v>1163</v>
      </c>
      <c r="E143" s="33" t="s">
        <v>1155</v>
      </c>
      <c r="F143" s="33">
        <v>0</v>
      </c>
      <c r="G143" s="33">
        <v>2</v>
      </c>
      <c r="H143" s="120">
        <v>0.25</v>
      </c>
      <c r="I143" s="120">
        <v>0.25</v>
      </c>
      <c r="J143" s="120">
        <v>0.25</v>
      </c>
      <c r="K143" s="120">
        <v>0.25</v>
      </c>
      <c r="L143" s="33" t="s">
        <v>841</v>
      </c>
      <c r="M143" s="67" t="s">
        <v>1156</v>
      </c>
      <c r="N143" s="18">
        <v>0</v>
      </c>
      <c r="O143" s="19">
        <f>+(N143*100%)/$G$143</f>
        <v>0</v>
      </c>
      <c r="P143" s="26">
        <f t="shared" si="86"/>
        <v>0</v>
      </c>
      <c r="Q143" s="42"/>
      <c r="R143" s="42"/>
      <c r="S143" s="18">
        <v>0</v>
      </c>
      <c r="T143" s="19">
        <f>+(S143*100%)/$G$143</f>
        <v>0</v>
      </c>
      <c r="U143" s="26">
        <f t="shared" si="80"/>
        <v>0</v>
      </c>
      <c r="V143" s="42"/>
      <c r="W143" s="42"/>
      <c r="X143" s="18">
        <v>0</v>
      </c>
      <c r="Y143" s="19">
        <f>+(X143*100%)/$G$143</f>
        <v>0</v>
      </c>
      <c r="Z143" s="26">
        <f t="shared" si="81"/>
        <v>0</v>
      </c>
      <c r="AA143" s="42"/>
      <c r="AB143" s="42"/>
      <c r="AC143" s="18">
        <v>0</v>
      </c>
      <c r="AD143" s="19">
        <f>+(AC143*100%)/$G$143</f>
        <v>0</v>
      </c>
      <c r="AE143" s="26">
        <f t="shared" si="82"/>
        <v>0</v>
      </c>
      <c r="AF143" s="42"/>
      <c r="AG143" s="42"/>
      <c r="AH143" s="26">
        <f t="shared" si="85"/>
        <v>0</v>
      </c>
      <c r="AI143" s="21"/>
    </row>
    <row r="144" spans="1:35" ht="39" x14ac:dyDescent="0.35">
      <c r="A144" s="116"/>
      <c r="B144" s="41"/>
      <c r="C144" s="122"/>
      <c r="D144" s="121" t="s">
        <v>1164</v>
      </c>
      <c r="E144" s="33" t="s">
        <v>1165</v>
      </c>
      <c r="F144" s="33">
        <v>0</v>
      </c>
      <c r="G144" s="33">
        <v>800</v>
      </c>
      <c r="H144" s="120">
        <v>0.25</v>
      </c>
      <c r="I144" s="120">
        <v>0.25</v>
      </c>
      <c r="J144" s="120">
        <v>0.25</v>
      </c>
      <c r="K144" s="120">
        <v>0.25</v>
      </c>
      <c r="L144" s="33" t="s">
        <v>1166</v>
      </c>
      <c r="M144" s="67" t="s">
        <v>1167</v>
      </c>
      <c r="N144" s="18">
        <v>0</v>
      </c>
      <c r="O144" s="19">
        <f>+(N144*100%)/$G$144</f>
        <v>0</v>
      </c>
      <c r="P144" s="26">
        <f t="shared" si="86"/>
        <v>0</v>
      </c>
      <c r="Q144" s="42"/>
      <c r="R144" s="42"/>
      <c r="S144" s="18">
        <v>0</v>
      </c>
      <c r="T144" s="19">
        <f>+(S144*100%)/$G$144</f>
        <v>0</v>
      </c>
      <c r="U144" s="26">
        <f t="shared" si="80"/>
        <v>0</v>
      </c>
      <c r="V144" s="42"/>
      <c r="W144" s="42"/>
      <c r="X144" s="18">
        <v>0</v>
      </c>
      <c r="Y144" s="19">
        <f>+(X144*100%)/$G$144</f>
        <v>0</v>
      </c>
      <c r="Z144" s="26">
        <f t="shared" si="81"/>
        <v>0</v>
      </c>
      <c r="AA144" s="42"/>
      <c r="AB144" s="42"/>
      <c r="AC144" s="18">
        <v>0</v>
      </c>
      <c r="AD144" s="19">
        <f>+(AC144*100%)/$G$144</f>
        <v>0</v>
      </c>
      <c r="AE144" s="26">
        <f t="shared" si="82"/>
        <v>0</v>
      </c>
      <c r="AF144" s="42"/>
      <c r="AG144" s="42"/>
      <c r="AH144" s="26">
        <f t="shared" si="85"/>
        <v>0</v>
      </c>
      <c r="AI144" s="21"/>
    </row>
    <row r="145" spans="1:35" ht="26" x14ac:dyDescent="0.35">
      <c r="A145" s="116"/>
      <c r="B145" s="41"/>
      <c r="C145" s="122"/>
      <c r="D145" s="96" t="s">
        <v>1168</v>
      </c>
      <c r="E145" s="33" t="s">
        <v>75</v>
      </c>
      <c r="F145" s="33">
        <v>12</v>
      </c>
      <c r="G145" s="33">
        <v>12</v>
      </c>
      <c r="H145" s="120">
        <v>0.25</v>
      </c>
      <c r="I145" s="120">
        <v>0.25</v>
      </c>
      <c r="J145" s="120">
        <v>0.25</v>
      </c>
      <c r="K145" s="120">
        <v>0.25</v>
      </c>
      <c r="L145" s="33" t="s">
        <v>252</v>
      </c>
      <c r="M145" s="67" t="s">
        <v>1167</v>
      </c>
      <c r="N145" s="18">
        <v>0</v>
      </c>
      <c r="O145" s="19">
        <f>+(N145*100%)/$G$145</f>
        <v>0</v>
      </c>
      <c r="P145" s="26">
        <f t="shared" si="86"/>
        <v>0</v>
      </c>
      <c r="Q145" s="30"/>
      <c r="R145" s="30"/>
      <c r="S145" s="18">
        <v>0</v>
      </c>
      <c r="T145" s="19">
        <f>+(S145*100%)/$G$145</f>
        <v>0</v>
      </c>
      <c r="U145" s="26">
        <f t="shared" si="80"/>
        <v>0</v>
      </c>
      <c r="V145" s="30"/>
      <c r="W145" s="30"/>
      <c r="X145" s="18">
        <v>0</v>
      </c>
      <c r="Y145" s="19">
        <f>+(X145*100%)/$G$145</f>
        <v>0</v>
      </c>
      <c r="Z145" s="26">
        <f t="shared" si="81"/>
        <v>0</v>
      </c>
      <c r="AA145" s="30"/>
      <c r="AB145" s="30"/>
      <c r="AC145" s="18">
        <v>0</v>
      </c>
      <c r="AD145" s="19">
        <f>+(AC145*100%)/$G$145</f>
        <v>0</v>
      </c>
      <c r="AE145" s="26">
        <f t="shared" si="82"/>
        <v>0</v>
      </c>
      <c r="AF145" s="30"/>
      <c r="AG145" s="30"/>
      <c r="AH145" s="26">
        <f t="shared" si="85"/>
        <v>0</v>
      </c>
      <c r="AI145" s="21"/>
    </row>
    <row r="146" spans="1:35" ht="26" x14ac:dyDescent="0.35">
      <c r="A146" s="116"/>
      <c r="B146" s="41"/>
      <c r="C146" s="122"/>
      <c r="D146" s="96" t="s">
        <v>1169</v>
      </c>
      <c r="E146" s="33" t="s">
        <v>75</v>
      </c>
      <c r="F146" s="33">
        <v>12</v>
      </c>
      <c r="G146" s="33">
        <v>12</v>
      </c>
      <c r="H146" s="120">
        <v>0.25</v>
      </c>
      <c r="I146" s="120">
        <v>0.25</v>
      </c>
      <c r="J146" s="120">
        <v>0.25</v>
      </c>
      <c r="K146" s="120">
        <v>0.25</v>
      </c>
      <c r="L146" s="33" t="s">
        <v>252</v>
      </c>
      <c r="M146" s="67" t="s">
        <v>1167</v>
      </c>
      <c r="N146" s="18">
        <v>0</v>
      </c>
      <c r="O146" s="19">
        <f>+(N146*100%)/$G$146</f>
        <v>0</v>
      </c>
      <c r="P146" s="26">
        <f t="shared" ref="P146:P150" si="87">+O146</f>
        <v>0</v>
      </c>
      <c r="Q146" s="20"/>
      <c r="R146" s="20"/>
      <c r="S146" s="18">
        <v>0</v>
      </c>
      <c r="T146" s="19">
        <f>+(S146*100%)/$G$146</f>
        <v>0</v>
      </c>
      <c r="U146" s="26">
        <f t="shared" si="80"/>
        <v>0</v>
      </c>
      <c r="V146" s="20"/>
      <c r="W146" s="20"/>
      <c r="X146" s="18">
        <v>0</v>
      </c>
      <c r="Y146" s="19">
        <f>+(X146*100%)/$G$146</f>
        <v>0</v>
      </c>
      <c r="Z146" s="26">
        <f t="shared" si="81"/>
        <v>0</v>
      </c>
      <c r="AA146" s="20"/>
      <c r="AB146" s="20"/>
      <c r="AC146" s="18">
        <v>0</v>
      </c>
      <c r="AD146" s="19">
        <f>+(AC146*100%)/$G$146</f>
        <v>0</v>
      </c>
      <c r="AE146" s="26">
        <f t="shared" si="82"/>
        <v>0</v>
      </c>
      <c r="AF146" s="20"/>
      <c r="AG146" s="20"/>
      <c r="AH146" s="26">
        <f t="shared" si="85"/>
        <v>0</v>
      </c>
      <c r="AI146" s="21"/>
    </row>
    <row r="147" spans="1:35" ht="39" x14ac:dyDescent="0.35">
      <c r="A147" s="116"/>
      <c r="B147" s="41"/>
      <c r="C147" s="122"/>
      <c r="D147" s="96" t="s">
        <v>1170</v>
      </c>
      <c r="E147" s="33" t="s">
        <v>1171</v>
      </c>
      <c r="F147" s="33">
        <v>0</v>
      </c>
      <c r="G147" s="33">
        <v>50</v>
      </c>
      <c r="H147" s="120">
        <v>0.25</v>
      </c>
      <c r="I147" s="120">
        <v>0.25</v>
      </c>
      <c r="J147" s="120">
        <v>0.25</v>
      </c>
      <c r="K147" s="120">
        <v>0.25</v>
      </c>
      <c r="L147" s="33" t="s">
        <v>1172</v>
      </c>
      <c r="M147" s="67" t="s">
        <v>1167</v>
      </c>
      <c r="N147" s="18">
        <v>0</v>
      </c>
      <c r="O147" s="19">
        <f>+(N147*100%)/$G$147</f>
        <v>0</v>
      </c>
      <c r="P147" s="26">
        <f t="shared" si="87"/>
        <v>0</v>
      </c>
      <c r="Q147" s="20"/>
      <c r="R147" s="20"/>
      <c r="S147" s="18">
        <v>0</v>
      </c>
      <c r="T147" s="19">
        <f>+(S147*100%)/$G$147</f>
        <v>0</v>
      </c>
      <c r="U147" s="26">
        <f t="shared" si="80"/>
        <v>0</v>
      </c>
      <c r="V147" s="20"/>
      <c r="W147" s="20"/>
      <c r="X147" s="18">
        <v>0</v>
      </c>
      <c r="Y147" s="19">
        <f>+(X147*100%)/$G$147</f>
        <v>0</v>
      </c>
      <c r="Z147" s="26">
        <f t="shared" si="81"/>
        <v>0</v>
      </c>
      <c r="AA147" s="20"/>
      <c r="AB147" s="20"/>
      <c r="AC147" s="18">
        <v>0</v>
      </c>
      <c r="AD147" s="19">
        <f>+(AC147*100%)/$G$147</f>
        <v>0</v>
      </c>
      <c r="AE147" s="26">
        <f t="shared" si="82"/>
        <v>0</v>
      </c>
      <c r="AF147" s="20"/>
      <c r="AG147" s="20"/>
      <c r="AH147" s="26">
        <f t="shared" si="85"/>
        <v>0</v>
      </c>
      <c r="AI147" s="21"/>
    </row>
    <row r="148" spans="1:35" ht="39" x14ac:dyDescent="0.35">
      <c r="A148" s="123"/>
      <c r="B148" s="124"/>
      <c r="C148" s="122"/>
      <c r="D148" s="96" t="s">
        <v>1173</v>
      </c>
      <c r="E148" s="33" t="s">
        <v>1174</v>
      </c>
      <c r="F148" s="33">
        <v>0</v>
      </c>
      <c r="G148" s="33">
        <v>4800</v>
      </c>
      <c r="H148" s="120">
        <v>0.25</v>
      </c>
      <c r="I148" s="120">
        <v>0.25</v>
      </c>
      <c r="J148" s="120">
        <v>0.25</v>
      </c>
      <c r="K148" s="120">
        <v>0.25</v>
      </c>
      <c r="L148" s="33" t="s">
        <v>1175</v>
      </c>
      <c r="M148" s="67" t="s">
        <v>1167</v>
      </c>
      <c r="N148" s="18">
        <v>0</v>
      </c>
      <c r="O148" s="19">
        <f>+(N148*100%)/$G$148</f>
        <v>0</v>
      </c>
      <c r="P148" s="26">
        <f t="shared" si="87"/>
        <v>0</v>
      </c>
      <c r="Q148" s="20"/>
      <c r="R148" s="20"/>
      <c r="S148" s="18">
        <v>0</v>
      </c>
      <c r="T148" s="19">
        <f>+(S148*100%)/$G$148</f>
        <v>0</v>
      </c>
      <c r="U148" s="26">
        <f t="shared" si="80"/>
        <v>0</v>
      </c>
      <c r="V148" s="20"/>
      <c r="W148" s="20"/>
      <c r="X148" s="18">
        <v>0</v>
      </c>
      <c r="Y148" s="19">
        <f>+(X148*100%)/$G$148</f>
        <v>0</v>
      </c>
      <c r="Z148" s="26">
        <f t="shared" si="81"/>
        <v>0</v>
      </c>
      <c r="AA148" s="20"/>
      <c r="AB148" s="20"/>
      <c r="AC148" s="18">
        <v>0</v>
      </c>
      <c r="AD148" s="19">
        <f>+(AC148*100%)/$G$148</f>
        <v>0</v>
      </c>
      <c r="AE148" s="26">
        <f t="shared" si="82"/>
        <v>0</v>
      </c>
      <c r="AF148" s="20"/>
      <c r="AG148" s="20"/>
      <c r="AH148" s="26">
        <f t="shared" si="85"/>
        <v>0</v>
      </c>
      <c r="AI148" s="21"/>
    </row>
    <row r="149" spans="1:35" ht="26" x14ac:dyDescent="0.35">
      <c r="A149" s="123"/>
      <c r="B149" s="124"/>
      <c r="C149" s="122"/>
      <c r="D149" s="96" t="s">
        <v>1176</v>
      </c>
      <c r="E149" s="33" t="s">
        <v>1177</v>
      </c>
      <c r="F149" s="33">
        <v>0</v>
      </c>
      <c r="G149" s="33">
        <v>3000</v>
      </c>
      <c r="H149" s="120">
        <v>0.25</v>
      </c>
      <c r="I149" s="120">
        <v>0.25</v>
      </c>
      <c r="J149" s="120">
        <v>0.25</v>
      </c>
      <c r="K149" s="120">
        <v>0.25</v>
      </c>
      <c r="L149" s="33" t="s">
        <v>1178</v>
      </c>
      <c r="M149" s="67" t="s">
        <v>1167</v>
      </c>
      <c r="N149" s="18">
        <v>0</v>
      </c>
      <c r="O149" s="19">
        <f>+(N149*100%)/$G$149</f>
        <v>0</v>
      </c>
      <c r="P149" s="26">
        <f t="shared" si="87"/>
        <v>0</v>
      </c>
      <c r="Q149" s="20"/>
      <c r="R149" s="20"/>
      <c r="S149" s="18">
        <v>0</v>
      </c>
      <c r="T149" s="19">
        <f>+(S149*100%)/$G$149</f>
        <v>0</v>
      </c>
      <c r="U149" s="26">
        <f t="shared" si="80"/>
        <v>0</v>
      </c>
      <c r="V149" s="20"/>
      <c r="W149" s="20"/>
      <c r="X149" s="18">
        <v>0</v>
      </c>
      <c r="Y149" s="19">
        <f>+(X149*100%)/$G$149</f>
        <v>0</v>
      </c>
      <c r="Z149" s="26">
        <f t="shared" si="81"/>
        <v>0</v>
      </c>
      <c r="AA149" s="20"/>
      <c r="AB149" s="20"/>
      <c r="AC149" s="18">
        <v>0</v>
      </c>
      <c r="AD149" s="19">
        <f>+(AC149*100%)/$G$149</f>
        <v>0</v>
      </c>
      <c r="AE149" s="26">
        <f t="shared" si="82"/>
        <v>0</v>
      </c>
      <c r="AF149" s="20"/>
      <c r="AG149" s="20"/>
      <c r="AH149" s="26">
        <f t="shared" si="85"/>
        <v>0</v>
      </c>
      <c r="AI149" s="21"/>
    </row>
    <row r="150" spans="1:35" ht="26" x14ac:dyDescent="0.35">
      <c r="A150" s="123"/>
      <c r="B150" s="124"/>
      <c r="C150" s="122"/>
      <c r="D150" s="96" t="s">
        <v>1179</v>
      </c>
      <c r="E150" s="33" t="s">
        <v>227</v>
      </c>
      <c r="F150" s="33">
        <v>0</v>
      </c>
      <c r="G150" s="33">
        <v>3600</v>
      </c>
      <c r="H150" s="120">
        <v>0.25</v>
      </c>
      <c r="I150" s="120">
        <v>0.25</v>
      </c>
      <c r="J150" s="120">
        <v>0.25</v>
      </c>
      <c r="K150" s="120">
        <v>0.25</v>
      </c>
      <c r="L150" s="33" t="s">
        <v>1175</v>
      </c>
      <c r="M150" s="67" t="s">
        <v>1167</v>
      </c>
      <c r="N150" s="18">
        <v>0</v>
      </c>
      <c r="O150" s="19">
        <f>+(N150*100%)/$G$150</f>
        <v>0</v>
      </c>
      <c r="P150" s="26">
        <f t="shared" si="87"/>
        <v>0</v>
      </c>
      <c r="Q150" s="20"/>
      <c r="R150" s="20"/>
      <c r="S150" s="18">
        <v>0</v>
      </c>
      <c r="T150" s="19">
        <f>+(S150*100%)/$G$150</f>
        <v>0</v>
      </c>
      <c r="U150" s="26">
        <f t="shared" si="80"/>
        <v>0</v>
      </c>
      <c r="V150" s="20"/>
      <c r="W150" s="20"/>
      <c r="X150" s="18">
        <v>0</v>
      </c>
      <c r="Y150" s="19">
        <f>+(X150*100%)/$G$150</f>
        <v>0</v>
      </c>
      <c r="Z150" s="26">
        <f t="shared" si="81"/>
        <v>0</v>
      </c>
      <c r="AA150" s="20"/>
      <c r="AB150" s="20"/>
      <c r="AC150" s="18">
        <v>0</v>
      </c>
      <c r="AD150" s="19">
        <f>+(AC150*100%)/$G$150</f>
        <v>0</v>
      </c>
      <c r="AE150" s="26">
        <f t="shared" si="82"/>
        <v>0</v>
      </c>
      <c r="AF150" s="20"/>
      <c r="AG150" s="20"/>
      <c r="AH150" s="26">
        <f t="shared" si="85"/>
        <v>0</v>
      </c>
      <c r="AI150" s="21"/>
    </row>
    <row r="151" spans="1:35" ht="26" x14ac:dyDescent="0.35">
      <c r="A151" s="7" t="s">
        <v>1180</v>
      </c>
      <c r="B151" s="7" t="s">
        <v>1181</v>
      </c>
      <c r="C151" s="7"/>
      <c r="D151" s="90"/>
      <c r="E151" s="91" t="s">
        <v>1182</v>
      </c>
      <c r="F151" s="125">
        <v>0</v>
      </c>
      <c r="G151" s="9">
        <v>48</v>
      </c>
      <c r="H151" s="93"/>
      <c r="I151" s="93"/>
      <c r="J151" s="93"/>
      <c r="K151" s="94">
        <v>1</v>
      </c>
      <c r="L151" s="8"/>
      <c r="M151" s="8" t="s">
        <v>951</v>
      </c>
      <c r="N151" s="87">
        <v>0</v>
      </c>
      <c r="O151" s="88">
        <f>+(N151*100%)/$G$151</f>
        <v>0</v>
      </c>
      <c r="P151" s="88">
        <f t="shared" ref="P151" si="88">+O151</f>
        <v>0</v>
      </c>
      <c r="Q151" s="8"/>
      <c r="R151" s="8"/>
      <c r="S151" s="87">
        <v>0</v>
      </c>
      <c r="T151" s="88">
        <f>+(S151*100%)/$G$151</f>
        <v>0</v>
      </c>
      <c r="U151" s="88">
        <f t="shared" si="80"/>
        <v>0</v>
      </c>
      <c r="V151" s="8"/>
      <c r="W151" s="8"/>
      <c r="X151" s="87">
        <v>0</v>
      </c>
      <c r="Y151" s="88">
        <f>+(X151*100%)/$G$151</f>
        <v>0</v>
      </c>
      <c r="Z151" s="88">
        <f t="shared" si="81"/>
        <v>0</v>
      </c>
      <c r="AA151" s="8"/>
      <c r="AB151" s="8"/>
      <c r="AC151" s="87">
        <v>0</v>
      </c>
      <c r="AD151" s="88">
        <f>+(AC151*100%)/$G$151</f>
        <v>0</v>
      </c>
      <c r="AE151" s="88">
        <f t="shared" si="82"/>
        <v>0</v>
      </c>
      <c r="AF151" s="8"/>
      <c r="AG151" s="8"/>
      <c r="AH151" s="88">
        <f t="shared" si="85"/>
        <v>0</v>
      </c>
      <c r="AI151" s="21"/>
    </row>
    <row r="152" spans="1:35" ht="26" x14ac:dyDescent="0.35">
      <c r="A152" s="7"/>
      <c r="B152" s="7"/>
      <c r="C152" s="7"/>
      <c r="D152" s="90"/>
      <c r="E152" s="91" t="s">
        <v>1183</v>
      </c>
      <c r="F152" s="9">
        <f>SUM(F156+F153)</f>
        <v>2135</v>
      </c>
      <c r="G152" s="9">
        <f>SUM(G156+G153)</f>
        <v>2376</v>
      </c>
      <c r="H152" s="93"/>
      <c r="I152" s="93"/>
      <c r="J152" s="93"/>
      <c r="K152" s="93"/>
      <c r="L152" s="8"/>
      <c r="M152" s="8" t="s">
        <v>951</v>
      </c>
      <c r="N152" s="87">
        <f>(N153+N156)</f>
        <v>0</v>
      </c>
      <c r="O152" s="88">
        <f>(O153+O156)/2</f>
        <v>0</v>
      </c>
      <c r="P152" s="88">
        <f>(P153+P156)/2</f>
        <v>0</v>
      </c>
      <c r="Q152" s="8"/>
      <c r="R152" s="8"/>
      <c r="S152" s="87">
        <f>(S153+S156)</f>
        <v>0</v>
      </c>
      <c r="T152" s="88">
        <f>(T153+T156)/2</f>
        <v>0</v>
      </c>
      <c r="U152" s="88">
        <f>(U153+U156)/2</f>
        <v>0</v>
      </c>
      <c r="V152" s="8"/>
      <c r="W152" s="8"/>
      <c r="X152" s="87">
        <f>(X153+X156)</f>
        <v>0</v>
      </c>
      <c r="Y152" s="88">
        <f>(Y153+Y156)/2</f>
        <v>0</v>
      </c>
      <c r="Z152" s="88">
        <f>(Z153+Z156)/2</f>
        <v>0</v>
      </c>
      <c r="AA152" s="8"/>
      <c r="AB152" s="8"/>
      <c r="AC152" s="87">
        <f>(AC153+AC156)</f>
        <v>0</v>
      </c>
      <c r="AD152" s="88">
        <f>(AD153+AD156)/2</f>
        <v>0</v>
      </c>
      <c r="AE152" s="88">
        <f>(AE153+AE156)/2</f>
        <v>0</v>
      </c>
      <c r="AF152" s="8"/>
      <c r="AG152" s="8"/>
      <c r="AH152" s="88">
        <f t="shared" si="85"/>
        <v>0</v>
      </c>
      <c r="AI152" s="21"/>
    </row>
    <row r="153" spans="1:35" ht="26" x14ac:dyDescent="0.35">
      <c r="A153" s="12"/>
      <c r="B153" s="12"/>
      <c r="C153" s="13" t="s">
        <v>1184</v>
      </c>
      <c r="D153" s="95"/>
      <c r="E153" s="14" t="s">
        <v>965</v>
      </c>
      <c r="F153" s="16">
        <f>SUM(F154:F155)</f>
        <v>0</v>
      </c>
      <c r="G153" s="16">
        <f>SUM(G154:G155)</f>
        <v>52</v>
      </c>
      <c r="H153" s="17">
        <v>0.25</v>
      </c>
      <c r="I153" s="17">
        <v>0.25</v>
      </c>
      <c r="J153" s="17">
        <v>0.25</v>
      </c>
      <c r="K153" s="17">
        <v>0.25</v>
      </c>
      <c r="L153" s="14" t="s">
        <v>955</v>
      </c>
      <c r="M153" s="14" t="s">
        <v>966</v>
      </c>
      <c r="N153" s="85">
        <f>SUM(N154:N155)</f>
        <v>0</v>
      </c>
      <c r="O153" s="86">
        <f>SUM(O154:O155)/2</f>
        <v>0</v>
      </c>
      <c r="P153" s="86">
        <f>SUM(P154:P155)/2</f>
        <v>0</v>
      </c>
      <c r="Q153" s="14"/>
      <c r="R153" s="14"/>
      <c r="S153" s="85">
        <f>SUM(S154:S155)</f>
        <v>0</v>
      </c>
      <c r="T153" s="86">
        <f>SUM(T154:T155)/2</f>
        <v>0</v>
      </c>
      <c r="U153" s="86">
        <f>SUM(U154:U155)/2</f>
        <v>0</v>
      </c>
      <c r="V153" s="14"/>
      <c r="W153" s="14"/>
      <c r="X153" s="85">
        <f>SUM(X154:X155)</f>
        <v>0</v>
      </c>
      <c r="Y153" s="86">
        <f>SUM(Y154:Y155)/2</f>
        <v>0</v>
      </c>
      <c r="Z153" s="86">
        <f>SUM(Z154:Z155)/2</f>
        <v>0</v>
      </c>
      <c r="AA153" s="14"/>
      <c r="AB153" s="14"/>
      <c r="AC153" s="85">
        <f>SUM(AC154:AC155)</f>
        <v>0</v>
      </c>
      <c r="AD153" s="86">
        <f>SUM(AD154:AD155)/2</f>
        <v>0</v>
      </c>
      <c r="AE153" s="86">
        <f>SUM(AE154:AE155)/2</f>
        <v>0</v>
      </c>
      <c r="AF153" s="14"/>
      <c r="AG153" s="14"/>
      <c r="AH153" s="86">
        <f t="shared" si="85"/>
        <v>0</v>
      </c>
      <c r="AI153" s="21"/>
    </row>
    <row r="154" spans="1:35" ht="26" x14ac:dyDescent="0.35">
      <c r="A154" s="45"/>
      <c r="B154" s="46"/>
      <c r="C154" s="40"/>
      <c r="D154" s="29" t="s">
        <v>1185</v>
      </c>
      <c r="E154" s="30" t="s">
        <v>1186</v>
      </c>
      <c r="F154" s="98">
        <v>0</v>
      </c>
      <c r="G154" s="98">
        <v>48</v>
      </c>
      <c r="H154" s="68">
        <v>0.25</v>
      </c>
      <c r="I154" s="68">
        <v>0.25</v>
      </c>
      <c r="J154" s="68">
        <v>0.25</v>
      </c>
      <c r="K154" s="68">
        <v>0.25</v>
      </c>
      <c r="L154" s="30" t="s">
        <v>1187</v>
      </c>
      <c r="M154" s="100" t="s">
        <v>985</v>
      </c>
      <c r="N154" s="18">
        <v>0</v>
      </c>
      <c r="O154" s="19">
        <f>+(N154*100%)/$G$154</f>
        <v>0</v>
      </c>
      <c r="P154" s="26">
        <f t="shared" ref="P154:P155" si="89">+O154</f>
        <v>0</v>
      </c>
      <c r="Q154" s="20"/>
      <c r="R154" s="20"/>
      <c r="S154" s="18">
        <v>0</v>
      </c>
      <c r="T154" s="19">
        <f>+(S154*100%)/$G$154</f>
        <v>0</v>
      </c>
      <c r="U154" s="26">
        <f t="shared" ref="U154:U155" si="90">+T154</f>
        <v>0</v>
      </c>
      <c r="V154" s="20"/>
      <c r="W154" s="20"/>
      <c r="X154" s="18">
        <v>0</v>
      </c>
      <c r="Y154" s="19">
        <f>+(X154*100%)/$G$154</f>
        <v>0</v>
      </c>
      <c r="Z154" s="26">
        <f t="shared" ref="Z154:Z155" si="91">+Y154</f>
        <v>0</v>
      </c>
      <c r="AA154" s="20"/>
      <c r="AB154" s="20"/>
      <c r="AC154" s="18">
        <v>0</v>
      </c>
      <c r="AD154" s="19">
        <f>+(AC154*100%)/$G$154</f>
        <v>0</v>
      </c>
      <c r="AE154" s="26">
        <f t="shared" ref="AE154:AE155" si="92">+AD154</f>
        <v>0</v>
      </c>
      <c r="AF154" s="20"/>
      <c r="AG154" s="20"/>
      <c r="AH154" s="26">
        <f t="shared" si="85"/>
        <v>0</v>
      </c>
      <c r="AI154" s="21"/>
    </row>
    <row r="155" spans="1:35" ht="26" x14ac:dyDescent="0.35">
      <c r="A155" s="45"/>
      <c r="B155" s="46"/>
      <c r="C155" s="40"/>
      <c r="D155" s="29" t="s">
        <v>1188</v>
      </c>
      <c r="E155" s="30" t="s">
        <v>1189</v>
      </c>
      <c r="F155" s="98">
        <v>0</v>
      </c>
      <c r="G155" s="98">
        <v>4</v>
      </c>
      <c r="H155" s="68">
        <v>0.25</v>
      </c>
      <c r="I155" s="68">
        <v>0.25</v>
      </c>
      <c r="J155" s="68">
        <v>0.25</v>
      </c>
      <c r="K155" s="68">
        <v>0.25</v>
      </c>
      <c r="L155" s="30" t="s">
        <v>1190</v>
      </c>
      <c r="M155" s="100" t="s">
        <v>985</v>
      </c>
      <c r="N155" s="18">
        <v>0</v>
      </c>
      <c r="O155" s="19">
        <f>+(N155*100%)/$G$155</f>
        <v>0</v>
      </c>
      <c r="P155" s="26">
        <f t="shared" si="89"/>
        <v>0</v>
      </c>
      <c r="Q155" s="20"/>
      <c r="R155" s="20"/>
      <c r="S155" s="18">
        <v>0</v>
      </c>
      <c r="T155" s="19">
        <f>+(S155*100%)/$G$155</f>
        <v>0</v>
      </c>
      <c r="U155" s="26">
        <f t="shared" si="90"/>
        <v>0</v>
      </c>
      <c r="V155" s="20"/>
      <c r="W155" s="20"/>
      <c r="X155" s="18">
        <v>0</v>
      </c>
      <c r="Y155" s="19">
        <f>+(X155*100%)/$G$155</f>
        <v>0</v>
      </c>
      <c r="Z155" s="26">
        <f t="shared" si="91"/>
        <v>0</v>
      </c>
      <c r="AA155" s="20"/>
      <c r="AB155" s="20"/>
      <c r="AC155" s="18">
        <v>0</v>
      </c>
      <c r="AD155" s="19">
        <f>+(AC155*100%)/$G$155</f>
        <v>0</v>
      </c>
      <c r="AE155" s="26">
        <f t="shared" si="92"/>
        <v>0</v>
      </c>
      <c r="AF155" s="20"/>
      <c r="AG155" s="20"/>
      <c r="AH155" s="26">
        <f t="shared" si="85"/>
        <v>0</v>
      </c>
      <c r="AI155" s="21"/>
    </row>
    <row r="156" spans="1:35" ht="39" x14ac:dyDescent="0.35">
      <c r="A156" s="12"/>
      <c r="B156" s="12"/>
      <c r="C156" s="13" t="s">
        <v>1191</v>
      </c>
      <c r="D156" s="95"/>
      <c r="E156" s="14" t="s">
        <v>965</v>
      </c>
      <c r="F156" s="16">
        <f>SUM(F157:F167)</f>
        <v>2135</v>
      </c>
      <c r="G156" s="16">
        <f>SUM(G157:G167)</f>
        <v>2324</v>
      </c>
      <c r="H156" s="17">
        <v>0.25</v>
      </c>
      <c r="I156" s="17">
        <v>0.25</v>
      </c>
      <c r="J156" s="17">
        <v>0.25</v>
      </c>
      <c r="K156" s="17">
        <v>0.25</v>
      </c>
      <c r="L156" s="14" t="s">
        <v>955</v>
      </c>
      <c r="M156" s="14" t="s">
        <v>966</v>
      </c>
      <c r="N156" s="85">
        <f>SUM(N157:N167)</f>
        <v>0</v>
      </c>
      <c r="O156" s="86">
        <f>SUM(O157:O167)/11</f>
        <v>0</v>
      </c>
      <c r="P156" s="86">
        <f>SUM(P157:P167)/11</f>
        <v>0</v>
      </c>
      <c r="Q156" s="14"/>
      <c r="R156" s="14"/>
      <c r="S156" s="85">
        <f>SUM(S157:S167)</f>
        <v>0</v>
      </c>
      <c r="T156" s="86">
        <f>SUM(T157:T167)/11</f>
        <v>0</v>
      </c>
      <c r="U156" s="86">
        <f>SUM(U157:U167)/11</f>
        <v>0</v>
      </c>
      <c r="V156" s="14"/>
      <c r="W156" s="14"/>
      <c r="X156" s="85">
        <f>SUM(X157:X167)</f>
        <v>0</v>
      </c>
      <c r="Y156" s="86">
        <f>SUM(Y157:Y167)/11</f>
        <v>0</v>
      </c>
      <c r="Z156" s="86">
        <f>SUM(Z157:Z167)/11</f>
        <v>0</v>
      </c>
      <c r="AA156" s="14"/>
      <c r="AB156" s="14"/>
      <c r="AC156" s="85">
        <f>SUM(AC157:AC167)</f>
        <v>0</v>
      </c>
      <c r="AD156" s="86">
        <f>SUM(AD157:AD167)/11</f>
        <v>0</v>
      </c>
      <c r="AE156" s="86">
        <f>SUM(AE157:AE167)/11</f>
        <v>0</v>
      </c>
      <c r="AF156" s="14"/>
      <c r="AG156" s="14"/>
      <c r="AH156" s="86">
        <f t="shared" si="85"/>
        <v>0</v>
      </c>
      <c r="AI156" s="21"/>
    </row>
    <row r="157" spans="1:35" ht="39" x14ac:dyDescent="0.35">
      <c r="A157" s="45"/>
      <c r="B157" s="46"/>
      <c r="C157" s="40"/>
      <c r="D157" s="29" t="s">
        <v>1192</v>
      </c>
      <c r="E157" s="30" t="s">
        <v>1193</v>
      </c>
      <c r="F157" s="98">
        <v>46</v>
      </c>
      <c r="G157" s="102">
        <v>46</v>
      </c>
      <c r="H157" s="68">
        <v>0.25</v>
      </c>
      <c r="I157" s="68">
        <v>0.25</v>
      </c>
      <c r="J157" s="68">
        <v>0.25</v>
      </c>
      <c r="K157" s="68">
        <v>0.25</v>
      </c>
      <c r="L157" s="30" t="s">
        <v>1194</v>
      </c>
      <c r="M157" s="100" t="s">
        <v>1195</v>
      </c>
      <c r="N157" s="18">
        <v>0</v>
      </c>
      <c r="O157" s="19">
        <f>+(N157*100%)/$G$157</f>
        <v>0</v>
      </c>
      <c r="P157" s="26">
        <f t="shared" ref="P157" si="93">+O157</f>
        <v>0</v>
      </c>
      <c r="Q157" s="30"/>
      <c r="R157" s="30"/>
      <c r="S157" s="18">
        <v>0</v>
      </c>
      <c r="T157" s="19">
        <f>+(S157*100%)/$G$157</f>
        <v>0</v>
      </c>
      <c r="U157" s="26">
        <f t="shared" ref="U157:U167" si="94">+T157</f>
        <v>0</v>
      </c>
      <c r="V157" s="30"/>
      <c r="W157" s="30"/>
      <c r="X157" s="18">
        <v>0</v>
      </c>
      <c r="Y157" s="19">
        <f>+(X157*100%)/$G$157</f>
        <v>0</v>
      </c>
      <c r="Z157" s="26">
        <f t="shared" ref="Z157:Z167" si="95">+Y157</f>
        <v>0</v>
      </c>
      <c r="AA157" s="30"/>
      <c r="AB157" s="30"/>
      <c r="AC157" s="18">
        <v>0</v>
      </c>
      <c r="AD157" s="19">
        <f>+(AC157*100%)/$G$157</f>
        <v>0</v>
      </c>
      <c r="AE157" s="26">
        <f t="shared" ref="AE157:AE167" si="96">+AD157</f>
        <v>0</v>
      </c>
      <c r="AF157" s="30"/>
      <c r="AG157" s="30"/>
      <c r="AH157" s="26">
        <f t="shared" si="85"/>
        <v>0</v>
      </c>
      <c r="AI157" s="21"/>
    </row>
    <row r="158" spans="1:35" ht="52" x14ac:dyDescent="0.35">
      <c r="A158" s="45"/>
      <c r="B158" s="46"/>
      <c r="C158" s="40"/>
      <c r="D158" s="29" t="s">
        <v>1196</v>
      </c>
      <c r="E158" s="30" t="s">
        <v>1193</v>
      </c>
      <c r="F158" s="98">
        <v>1016</v>
      </c>
      <c r="G158" s="102">
        <v>1200</v>
      </c>
      <c r="H158" s="68">
        <v>0.25</v>
      </c>
      <c r="I158" s="68">
        <v>0.25</v>
      </c>
      <c r="J158" s="68">
        <v>0.25</v>
      </c>
      <c r="K158" s="68">
        <v>0.25</v>
      </c>
      <c r="L158" s="30" t="s">
        <v>1194</v>
      </c>
      <c r="M158" s="100" t="s">
        <v>1195</v>
      </c>
      <c r="N158" s="18">
        <v>0</v>
      </c>
      <c r="O158" s="19">
        <f>+(N158*100%)/$G$158</f>
        <v>0</v>
      </c>
      <c r="P158" s="26">
        <f t="shared" ref="P158:P167" si="97">+O158</f>
        <v>0</v>
      </c>
      <c r="Q158" s="30"/>
      <c r="R158" s="30"/>
      <c r="S158" s="18">
        <v>0</v>
      </c>
      <c r="T158" s="19">
        <f>+(S158*100%)/$G$158</f>
        <v>0</v>
      </c>
      <c r="U158" s="26">
        <f t="shared" si="94"/>
        <v>0</v>
      </c>
      <c r="V158" s="30"/>
      <c r="W158" s="30"/>
      <c r="X158" s="18">
        <v>0</v>
      </c>
      <c r="Y158" s="19">
        <f>+(X158*100%)/$G$158</f>
        <v>0</v>
      </c>
      <c r="Z158" s="26">
        <f t="shared" si="95"/>
        <v>0</v>
      </c>
      <c r="AA158" s="30"/>
      <c r="AB158" s="30"/>
      <c r="AC158" s="18">
        <v>0</v>
      </c>
      <c r="AD158" s="19">
        <f>+(AC158*100%)/$G$158</f>
        <v>0</v>
      </c>
      <c r="AE158" s="26">
        <f t="shared" si="96"/>
        <v>0</v>
      </c>
      <c r="AF158" s="30"/>
      <c r="AG158" s="30"/>
      <c r="AH158" s="26">
        <f t="shared" si="85"/>
        <v>0</v>
      </c>
      <c r="AI158" s="21"/>
    </row>
    <row r="159" spans="1:35" ht="39" x14ac:dyDescent="0.35">
      <c r="A159" s="45"/>
      <c r="B159" s="46"/>
      <c r="C159" s="40"/>
      <c r="D159" s="29" t="s">
        <v>1197</v>
      </c>
      <c r="E159" s="30" t="s">
        <v>1193</v>
      </c>
      <c r="F159" s="98">
        <v>3</v>
      </c>
      <c r="G159" s="102">
        <v>3</v>
      </c>
      <c r="H159" s="68">
        <v>0.25</v>
      </c>
      <c r="I159" s="68">
        <v>0.25</v>
      </c>
      <c r="J159" s="68">
        <v>0.25</v>
      </c>
      <c r="K159" s="68">
        <v>0.25</v>
      </c>
      <c r="L159" s="30" t="s">
        <v>1194</v>
      </c>
      <c r="M159" s="100" t="s">
        <v>1195</v>
      </c>
      <c r="N159" s="18">
        <v>0</v>
      </c>
      <c r="O159" s="19">
        <f>+(N159*100%)/$G$159</f>
        <v>0</v>
      </c>
      <c r="P159" s="26">
        <f t="shared" si="97"/>
        <v>0</v>
      </c>
      <c r="Q159" s="30"/>
      <c r="R159" s="30"/>
      <c r="S159" s="18">
        <v>0</v>
      </c>
      <c r="T159" s="19">
        <f>+(S159*100%)/$G$159</f>
        <v>0</v>
      </c>
      <c r="U159" s="26">
        <f t="shared" si="94"/>
        <v>0</v>
      </c>
      <c r="V159" s="30"/>
      <c r="W159" s="30"/>
      <c r="X159" s="18">
        <v>0</v>
      </c>
      <c r="Y159" s="19">
        <f>+(X159*100%)/$G$159</f>
        <v>0</v>
      </c>
      <c r="Z159" s="26">
        <f t="shared" si="95"/>
        <v>0</v>
      </c>
      <c r="AA159" s="30"/>
      <c r="AB159" s="30"/>
      <c r="AC159" s="18">
        <v>0</v>
      </c>
      <c r="AD159" s="19">
        <f>+(AC159*100%)/$G$159</f>
        <v>0</v>
      </c>
      <c r="AE159" s="26">
        <f t="shared" si="96"/>
        <v>0</v>
      </c>
      <c r="AF159" s="30"/>
      <c r="AG159" s="30"/>
      <c r="AH159" s="26">
        <f t="shared" si="85"/>
        <v>0</v>
      </c>
      <c r="AI159" s="21"/>
    </row>
    <row r="160" spans="1:35" ht="52" x14ac:dyDescent="0.35">
      <c r="A160" s="45"/>
      <c r="B160" s="46"/>
      <c r="C160" s="40"/>
      <c r="D160" s="29" t="s">
        <v>1198</v>
      </c>
      <c r="E160" s="30" t="s">
        <v>1193</v>
      </c>
      <c r="F160" s="98">
        <v>25</v>
      </c>
      <c r="G160" s="102">
        <v>25</v>
      </c>
      <c r="H160" s="68">
        <v>0.25</v>
      </c>
      <c r="I160" s="68">
        <v>0.25</v>
      </c>
      <c r="J160" s="68">
        <v>0.25</v>
      </c>
      <c r="K160" s="68">
        <v>0.25</v>
      </c>
      <c r="L160" s="30" t="s">
        <v>1194</v>
      </c>
      <c r="M160" s="100" t="s">
        <v>1195</v>
      </c>
      <c r="N160" s="18">
        <v>0</v>
      </c>
      <c r="O160" s="19">
        <f>+(N160*100%)/$G$160</f>
        <v>0</v>
      </c>
      <c r="P160" s="26">
        <f t="shared" si="97"/>
        <v>0</v>
      </c>
      <c r="Q160" s="30"/>
      <c r="R160" s="30"/>
      <c r="S160" s="18">
        <v>0</v>
      </c>
      <c r="T160" s="19">
        <f>+(S160*100%)/$G$160</f>
        <v>0</v>
      </c>
      <c r="U160" s="26">
        <f t="shared" si="94"/>
        <v>0</v>
      </c>
      <c r="V160" s="30"/>
      <c r="W160" s="30"/>
      <c r="X160" s="18">
        <v>0</v>
      </c>
      <c r="Y160" s="19">
        <f>+(X160*100%)/$G$160</f>
        <v>0</v>
      </c>
      <c r="Z160" s="26">
        <f t="shared" si="95"/>
        <v>0</v>
      </c>
      <c r="AA160" s="30"/>
      <c r="AB160" s="30"/>
      <c r="AC160" s="18">
        <v>0</v>
      </c>
      <c r="AD160" s="19">
        <f>+(AC160*100%)/$G$160</f>
        <v>0</v>
      </c>
      <c r="AE160" s="26">
        <f t="shared" si="96"/>
        <v>0</v>
      </c>
      <c r="AF160" s="30"/>
      <c r="AG160" s="30"/>
      <c r="AH160" s="26">
        <f t="shared" si="85"/>
        <v>0</v>
      </c>
      <c r="AI160" s="21"/>
    </row>
    <row r="161" spans="1:35" ht="52" x14ac:dyDescent="0.35">
      <c r="A161" s="45"/>
      <c r="B161" s="46"/>
      <c r="C161" s="40"/>
      <c r="D161" s="29" t="s">
        <v>1199</v>
      </c>
      <c r="E161" s="30" t="s">
        <v>1193</v>
      </c>
      <c r="F161" s="98">
        <v>160</v>
      </c>
      <c r="G161" s="102">
        <v>160</v>
      </c>
      <c r="H161" s="68">
        <v>0.25</v>
      </c>
      <c r="I161" s="68">
        <v>0.25</v>
      </c>
      <c r="J161" s="68">
        <v>0.25</v>
      </c>
      <c r="K161" s="68">
        <v>0.25</v>
      </c>
      <c r="L161" s="30" t="s">
        <v>1194</v>
      </c>
      <c r="M161" s="100" t="s">
        <v>1195</v>
      </c>
      <c r="N161" s="18">
        <v>0</v>
      </c>
      <c r="O161" s="19">
        <f>+(N161*100%)/$G$161</f>
        <v>0</v>
      </c>
      <c r="P161" s="26">
        <f t="shared" si="97"/>
        <v>0</v>
      </c>
      <c r="Q161" s="30"/>
      <c r="R161" s="67"/>
      <c r="S161" s="18">
        <v>0</v>
      </c>
      <c r="T161" s="19">
        <f>+(S161*100%)/$G$161</f>
        <v>0</v>
      </c>
      <c r="U161" s="26">
        <f t="shared" si="94"/>
        <v>0</v>
      </c>
      <c r="V161" s="30"/>
      <c r="W161" s="67"/>
      <c r="X161" s="18">
        <v>0</v>
      </c>
      <c r="Y161" s="19">
        <f>+(X161*100%)/$G$161</f>
        <v>0</v>
      </c>
      <c r="Z161" s="26">
        <f t="shared" si="95"/>
        <v>0</v>
      </c>
      <c r="AA161" s="30"/>
      <c r="AB161" s="67"/>
      <c r="AC161" s="18">
        <v>0</v>
      </c>
      <c r="AD161" s="19">
        <f>+(AC161*100%)/$G$161</f>
        <v>0</v>
      </c>
      <c r="AE161" s="26">
        <f t="shared" si="96"/>
        <v>0</v>
      </c>
      <c r="AF161" s="30"/>
      <c r="AG161" s="67"/>
      <c r="AH161" s="26">
        <f t="shared" si="85"/>
        <v>0</v>
      </c>
      <c r="AI161" s="21"/>
    </row>
    <row r="162" spans="1:35" ht="52" x14ac:dyDescent="0.35">
      <c r="A162" s="45"/>
      <c r="B162" s="46"/>
      <c r="C162" s="40"/>
      <c r="D162" s="29" t="s">
        <v>1200</v>
      </c>
      <c r="E162" s="30" t="s">
        <v>1193</v>
      </c>
      <c r="F162" s="98">
        <v>24</v>
      </c>
      <c r="G162" s="102">
        <v>24</v>
      </c>
      <c r="H162" s="68">
        <v>0.25</v>
      </c>
      <c r="I162" s="68">
        <v>0.25</v>
      </c>
      <c r="J162" s="68">
        <v>0.25</v>
      </c>
      <c r="K162" s="68">
        <v>0.25</v>
      </c>
      <c r="L162" s="30" t="s">
        <v>1194</v>
      </c>
      <c r="M162" s="100" t="s">
        <v>1195</v>
      </c>
      <c r="N162" s="18">
        <v>0</v>
      </c>
      <c r="O162" s="19">
        <f>+(N162*100%)/$G$162</f>
        <v>0</v>
      </c>
      <c r="P162" s="26">
        <f t="shared" si="97"/>
        <v>0</v>
      </c>
      <c r="Q162" s="30"/>
      <c r="R162" s="67"/>
      <c r="S162" s="18">
        <v>0</v>
      </c>
      <c r="T162" s="19">
        <f>+(S162*100%)/$G$162</f>
        <v>0</v>
      </c>
      <c r="U162" s="26">
        <f t="shared" si="94"/>
        <v>0</v>
      </c>
      <c r="V162" s="30"/>
      <c r="W162" s="67"/>
      <c r="X162" s="18">
        <v>0</v>
      </c>
      <c r="Y162" s="19">
        <f>+(X162*100%)/$G$162</f>
        <v>0</v>
      </c>
      <c r="Z162" s="26">
        <f t="shared" si="95"/>
        <v>0</v>
      </c>
      <c r="AA162" s="30"/>
      <c r="AB162" s="67"/>
      <c r="AC162" s="18">
        <v>0</v>
      </c>
      <c r="AD162" s="19">
        <f>+(AC162*100%)/$G$162</f>
        <v>0</v>
      </c>
      <c r="AE162" s="26">
        <f t="shared" si="96"/>
        <v>0</v>
      </c>
      <c r="AF162" s="30"/>
      <c r="AG162" s="67"/>
      <c r="AH162" s="26">
        <f t="shared" si="85"/>
        <v>0</v>
      </c>
      <c r="AI162" s="21"/>
    </row>
    <row r="163" spans="1:35" ht="52" x14ac:dyDescent="0.35">
      <c r="A163" s="45"/>
      <c r="B163" s="46"/>
      <c r="C163" s="40"/>
      <c r="D163" s="29" t="s">
        <v>1201</v>
      </c>
      <c r="E163" s="30" t="s">
        <v>1193</v>
      </c>
      <c r="F163" s="98">
        <v>22</v>
      </c>
      <c r="G163" s="102">
        <v>22</v>
      </c>
      <c r="H163" s="68">
        <v>0.25</v>
      </c>
      <c r="I163" s="68">
        <v>0.25</v>
      </c>
      <c r="J163" s="68">
        <v>0.25</v>
      </c>
      <c r="K163" s="68">
        <v>0.25</v>
      </c>
      <c r="L163" s="30" t="s">
        <v>1194</v>
      </c>
      <c r="M163" s="100" t="s">
        <v>1195</v>
      </c>
      <c r="N163" s="18">
        <v>0</v>
      </c>
      <c r="O163" s="19">
        <f>+(N163*100%)/$G$163</f>
        <v>0</v>
      </c>
      <c r="P163" s="26">
        <f t="shared" si="97"/>
        <v>0</v>
      </c>
      <c r="Q163" s="30"/>
      <c r="R163" s="67"/>
      <c r="S163" s="18">
        <v>0</v>
      </c>
      <c r="T163" s="19">
        <f>+(S163*100%)/$G$163</f>
        <v>0</v>
      </c>
      <c r="U163" s="26">
        <f t="shared" si="94"/>
        <v>0</v>
      </c>
      <c r="V163" s="30"/>
      <c r="W163" s="67"/>
      <c r="X163" s="18">
        <v>0</v>
      </c>
      <c r="Y163" s="19">
        <f>+(X163*100%)/$G$163</f>
        <v>0</v>
      </c>
      <c r="Z163" s="26">
        <f t="shared" si="95"/>
        <v>0</v>
      </c>
      <c r="AA163" s="30"/>
      <c r="AB163" s="67"/>
      <c r="AC163" s="18">
        <v>0</v>
      </c>
      <c r="AD163" s="19">
        <f>+(AC163*100%)/$G$163</f>
        <v>0</v>
      </c>
      <c r="AE163" s="26">
        <f t="shared" si="96"/>
        <v>0</v>
      </c>
      <c r="AF163" s="30"/>
      <c r="AG163" s="67"/>
      <c r="AH163" s="26">
        <f t="shared" si="85"/>
        <v>0</v>
      </c>
      <c r="AI163" s="21"/>
    </row>
    <row r="164" spans="1:35" ht="39" x14ac:dyDescent="0.35">
      <c r="A164" s="45"/>
      <c r="B164" s="46"/>
      <c r="C164" s="40"/>
      <c r="D164" s="29" t="s">
        <v>1202</v>
      </c>
      <c r="E164" s="30" t="s">
        <v>1193</v>
      </c>
      <c r="F164" s="98">
        <v>12</v>
      </c>
      <c r="G164" s="126">
        <v>12</v>
      </c>
      <c r="H164" s="68">
        <v>0.25</v>
      </c>
      <c r="I164" s="68">
        <v>0.25</v>
      </c>
      <c r="J164" s="68">
        <v>0.25</v>
      </c>
      <c r="K164" s="68">
        <v>0.25</v>
      </c>
      <c r="L164" s="30" t="s">
        <v>1194</v>
      </c>
      <c r="M164" s="100" t="s">
        <v>1195</v>
      </c>
      <c r="N164" s="18">
        <v>0</v>
      </c>
      <c r="O164" s="19">
        <f>+(N164*100%)/$G$164</f>
        <v>0</v>
      </c>
      <c r="P164" s="26">
        <f t="shared" si="97"/>
        <v>0</v>
      </c>
      <c r="Q164" s="30"/>
      <c r="R164" s="67"/>
      <c r="S164" s="18">
        <v>0</v>
      </c>
      <c r="T164" s="19">
        <f>+(S164*100%)/$G$164</f>
        <v>0</v>
      </c>
      <c r="U164" s="26">
        <f t="shared" si="94"/>
        <v>0</v>
      </c>
      <c r="V164" s="30"/>
      <c r="W164" s="67"/>
      <c r="X164" s="18">
        <v>0</v>
      </c>
      <c r="Y164" s="19">
        <f>+(X164*100%)/$G$164</f>
        <v>0</v>
      </c>
      <c r="Z164" s="26">
        <f t="shared" si="95"/>
        <v>0</v>
      </c>
      <c r="AA164" s="30"/>
      <c r="AB164" s="67"/>
      <c r="AC164" s="18">
        <v>0</v>
      </c>
      <c r="AD164" s="19">
        <f>+(AC164*100%)/$G$164</f>
        <v>0</v>
      </c>
      <c r="AE164" s="26">
        <f t="shared" si="96"/>
        <v>0</v>
      </c>
      <c r="AF164" s="30"/>
      <c r="AG164" s="67"/>
      <c r="AH164" s="26">
        <f t="shared" si="85"/>
        <v>0</v>
      </c>
      <c r="AI164" s="21"/>
    </row>
    <row r="165" spans="1:35" ht="52" x14ac:dyDescent="0.35">
      <c r="A165" s="45"/>
      <c r="B165" s="46"/>
      <c r="C165" s="40"/>
      <c r="D165" s="29" t="s">
        <v>1203</v>
      </c>
      <c r="E165" s="30" t="s">
        <v>1193</v>
      </c>
      <c r="F165" s="98">
        <v>47</v>
      </c>
      <c r="G165" s="126">
        <v>48</v>
      </c>
      <c r="H165" s="68">
        <v>0.25</v>
      </c>
      <c r="I165" s="68">
        <v>0.25</v>
      </c>
      <c r="J165" s="68">
        <v>0.25</v>
      </c>
      <c r="K165" s="68">
        <v>0.25</v>
      </c>
      <c r="L165" s="30" t="s">
        <v>1204</v>
      </c>
      <c r="M165" s="100" t="s">
        <v>1195</v>
      </c>
      <c r="N165" s="18">
        <v>0</v>
      </c>
      <c r="O165" s="19">
        <f>+(N165*100%)/$G$165</f>
        <v>0</v>
      </c>
      <c r="P165" s="26">
        <f t="shared" si="97"/>
        <v>0</v>
      </c>
      <c r="Q165" s="30"/>
      <c r="R165" s="67"/>
      <c r="S165" s="18">
        <v>0</v>
      </c>
      <c r="T165" s="19">
        <f>+(S165*100%)/$G$165</f>
        <v>0</v>
      </c>
      <c r="U165" s="26">
        <f t="shared" si="94"/>
        <v>0</v>
      </c>
      <c r="V165" s="30"/>
      <c r="W165" s="67"/>
      <c r="X165" s="18">
        <v>0</v>
      </c>
      <c r="Y165" s="19">
        <f>+(X165*100%)/$G$165</f>
        <v>0</v>
      </c>
      <c r="Z165" s="26">
        <f t="shared" si="95"/>
        <v>0</v>
      </c>
      <c r="AA165" s="30"/>
      <c r="AB165" s="67"/>
      <c r="AC165" s="18">
        <v>0</v>
      </c>
      <c r="AD165" s="19">
        <f>+(AC165*100%)/$G$165</f>
        <v>0</v>
      </c>
      <c r="AE165" s="26">
        <f t="shared" si="96"/>
        <v>0</v>
      </c>
      <c r="AF165" s="30"/>
      <c r="AG165" s="67"/>
      <c r="AH165" s="26">
        <f t="shared" si="85"/>
        <v>0</v>
      </c>
      <c r="AI165" s="21"/>
    </row>
    <row r="166" spans="1:35" ht="52" x14ac:dyDescent="0.35">
      <c r="A166" s="45"/>
      <c r="B166" s="46"/>
      <c r="C166" s="40"/>
      <c r="D166" s="29" t="s">
        <v>1205</v>
      </c>
      <c r="E166" s="30" t="s">
        <v>1193</v>
      </c>
      <c r="F166" s="98">
        <v>780</v>
      </c>
      <c r="G166" s="126">
        <v>780</v>
      </c>
      <c r="H166" s="68">
        <v>0.25</v>
      </c>
      <c r="I166" s="68">
        <v>0.25</v>
      </c>
      <c r="J166" s="68">
        <v>0.25</v>
      </c>
      <c r="K166" s="68">
        <v>0.25</v>
      </c>
      <c r="L166" s="30" t="s">
        <v>1204</v>
      </c>
      <c r="M166" s="100" t="s">
        <v>1195</v>
      </c>
      <c r="N166" s="18">
        <v>0</v>
      </c>
      <c r="O166" s="19">
        <f>+(N166*100%)/$G$166</f>
        <v>0</v>
      </c>
      <c r="P166" s="26">
        <f t="shared" si="97"/>
        <v>0</v>
      </c>
      <c r="Q166" s="30"/>
      <c r="R166" s="67"/>
      <c r="S166" s="18">
        <v>0</v>
      </c>
      <c r="T166" s="19">
        <f>+(S166*100%)/$G$166</f>
        <v>0</v>
      </c>
      <c r="U166" s="26">
        <f t="shared" si="94"/>
        <v>0</v>
      </c>
      <c r="V166" s="30"/>
      <c r="W166" s="67"/>
      <c r="X166" s="18">
        <v>0</v>
      </c>
      <c r="Y166" s="19">
        <f>+(X166*100%)/$G$166</f>
        <v>0</v>
      </c>
      <c r="Z166" s="26">
        <f t="shared" si="95"/>
        <v>0</v>
      </c>
      <c r="AA166" s="30"/>
      <c r="AB166" s="67"/>
      <c r="AC166" s="18">
        <v>0</v>
      </c>
      <c r="AD166" s="19">
        <f>+(AC166*100%)/$G$166</f>
        <v>0</v>
      </c>
      <c r="AE166" s="26">
        <f t="shared" si="96"/>
        <v>0</v>
      </c>
      <c r="AF166" s="30"/>
      <c r="AG166" s="67"/>
      <c r="AH166" s="26">
        <f t="shared" si="85"/>
        <v>0</v>
      </c>
      <c r="AI166" s="21"/>
    </row>
    <row r="167" spans="1:35" ht="39" x14ac:dyDescent="0.35">
      <c r="A167" s="45"/>
      <c r="B167" s="46"/>
      <c r="C167" s="40"/>
      <c r="D167" s="29" t="s">
        <v>1206</v>
      </c>
      <c r="E167" s="30" t="s">
        <v>1207</v>
      </c>
      <c r="F167" s="98">
        <v>0</v>
      </c>
      <c r="G167" s="98">
        <v>4</v>
      </c>
      <c r="H167" s="68">
        <v>0.25</v>
      </c>
      <c r="I167" s="68">
        <v>0.25</v>
      </c>
      <c r="J167" s="68">
        <v>0.25</v>
      </c>
      <c r="K167" s="68">
        <v>0.25</v>
      </c>
      <c r="L167" s="30" t="s">
        <v>1208</v>
      </c>
      <c r="M167" s="100" t="s">
        <v>1195</v>
      </c>
      <c r="N167" s="18">
        <v>0</v>
      </c>
      <c r="O167" s="19">
        <f>+(N167*100%)/$G$167</f>
        <v>0</v>
      </c>
      <c r="P167" s="26">
        <f t="shared" si="97"/>
        <v>0</v>
      </c>
      <c r="Q167" s="30"/>
      <c r="R167" s="67"/>
      <c r="S167" s="18">
        <v>0</v>
      </c>
      <c r="T167" s="19">
        <f>+(S167*100%)/$G$167</f>
        <v>0</v>
      </c>
      <c r="U167" s="26">
        <f t="shared" si="94"/>
        <v>0</v>
      </c>
      <c r="V167" s="30"/>
      <c r="W167" s="67"/>
      <c r="X167" s="18">
        <v>0</v>
      </c>
      <c r="Y167" s="19">
        <f>+(X167*100%)/$G$167</f>
        <v>0</v>
      </c>
      <c r="Z167" s="26">
        <f t="shared" si="95"/>
        <v>0</v>
      </c>
      <c r="AA167" s="30"/>
      <c r="AB167" s="67"/>
      <c r="AC167" s="18">
        <v>0</v>
      </c>
      <c r="AD167" s="19">
        <f>+(AC167*100%)/$G$167</f>
        <v>0</v>
      </c>
      <c r="AE167" s="26">
        <f t="shared" si="96"/>
        <v>0</v>
      </c>
      <c r="AF167" s="30"/>
      <c r="AG167" s="67"/>
      <c r="AH167" s="26">
        <f t="shared" si="85"/>
        <v>0</v>
      </c>
      <c r="AI167" s="21"/>
    </row>
  </sheetData>
  <sheetProtection algorithmName="SHA-512" hashValue="skMoE61Zd+1orsJ205ilP4IsLPIBg6EkvBPX4MfdMkpc7jv5pJ1yfScHO0uAeti7y7wuN0xiVMgwFpK/X8Ye4g==" saltValue="3yBkY5Khnq5gNGOA5qd8/A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7bwd4ASfqgYheaOVneKoS1lIx2BTt+7ce9c2hpmaUqFKt29EzP7P2vChg6Lywv0bjrMnT/OwNXvyUD7XQ3KH7Q==" saltValue="3i7JHqeKvQ4CQg5+Te+IWw==" spinCount="100000" sqref="AI6:AI167" name="Rango6"/>
    <protectedRange algorithmName="SHA-512" hashValue="eHx57E/XX+QaTOi0lW0y72MznH1uWp+4NKf71w8ng0DQr10e7SA936WXNWP3E1ZrSbl9S1scJJz4JkMYu+FAiQ==" saltValue="WmyMvnh7xyq6W/cqm7pUew==" spinCount="100000" sqref="AF6:AG167" name="Rango5"/>
    <protectedRange algorithmName="SHA-512" hashValue="ozbqNeaqYG3dt+o7UVjF1n1t1upuNfOlAAUavTWeCVUGjBRUekfecNlVeY8CHAhALqY8UWf9o5nnhzrFaV584g==" saltValue="BuD32AXiinrY++dyzGUaXw==" spinCount="100000" sqref="AA6:AC167" name="Rango4"/>
    <protectedRange algorithmName="SHA-512" hashValue="qBO5iy+sRds1KWUtd5JU+e9Nj2DWeVn++en6VxMT8L51Q5XVWeyrDmlQ2s5EHPYDRYe0rX6EkBH0X7ntbMVnYg==" saltValue="6lpwfHif5RUEz3hBTmgI6A==" spinCount="100000" sqref="V6:X167" name="Rango3"/>
    <protectedRange algorithmName="SHA-512" hashValue="J8O5ks9S+/8nrGbqsLnhUECUwYUzwUfAGNkIBLTb+JyXJzdd7Cyi/iLU4a+8rrzWdmrLTai5+4i1yIr6SCVFmg==" saltValue="RIFOybz1B0Pn+XSdzlD5lg==" spinCount="100000" sqref="Q6:S167" name="Rango2"/>
    <protectedRange algorithmName="SHA-512" hashValue="bFtMOIArX4kk7EXnhjpt7LoI+54wiPDMyEnQKfDjs+cEAft/Td1Iq1leBgsnlukvwAwM6/KmOgTdE166nI+6tA==" saltValue="TuclmigHgF5B9DZKwf7m5Q==" spinCount="100000" sqref="N6:N167" name="Rango1"/>
  </protectedRanges>
  <autoFilter ref="A6:AI167" xr:uid="{43D5EF5A-3EC5-4C8F-B77E-8DA751D1E942}"/>
  <mergeCells count="30">
    <mergeCell ref="A1:Q1"/>
    <mergeCell ref="R1:AI1"/>
    <mergeCell ref="A2:A4"/>
    <mergeCell ref="B2:B4"/>
    <mergeCell ref="C2:C4"/>
    <mergeCell ref="D2:D4"/>
    <mergeCell ref="E2:E4"/>
    <mergeCell ref="F2:F4"/>
    <mergeCell ref="G2:G4"/>
    <mergeCell ref="H2:K3"/>
    <mergeCell ref="L2:L4"/>
    <mergeCell ref="M2:M4"/>
    <mergeCell ref="N2:R2"/>
    <mergeCell ref="S2:W2"/>
    <mergeCell ref="X2:AB2"/>
    <mergeCell ref="AA3:AB3"/>
    <mergeCell ref="AH2:AH4"/>
    <mergeCell ref="AI2:AI4"/>
    <mergeCell ref="N3:O3"/>
    <mergeCell ref="P3:P4"/>
    <mergeCell ref="Q3:R3"/>
    <mergeCell ref="S3:T3"/>
    <mergeCell ref="U3:U4"/>
    <mergeCell ref="V3:W3"/>
    <mergeCell ref="X3:Y3"/>
    <mergeCell ref="Z3:Z4"/>
    <mergeCell ref="AC2:AG2"/>
    <mergeCell ref="AC3:AD3"/>
    <mergeCell ref="AE3:AE4"/>
    <mergeCell ref="AF3:AG3"/>
  </mergeCells>
  <printOptions horizontalCentered="1"/>
  <pageMargins left="0.35433070866141736" right="0.23622047244094491" top="0.43307086614173229" bottom="0.86614173228346458" header="0" footer="0.62992125984251968"/>
  <pageSetup scale="35" fitToHeight="0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 2 ACT SALUD</vt:lpstr>
      <vt:lpstr>FORM 2 ACT ADM</vt:lpstr>
      <vt:lpstr>'FORM 2 ACT ADM'!Área_de_impresión</vt:lpstr>
      <vt:lpstr>'FORM 2 ACT SALUD'!Área_de_impresión</vt:lpstr>
      <vt:lpstr>'FORM 2 ACT ADM'!Títulos_a_imprimir</vt:lpstr>
      <vt:lpstr>'FORM 2 ACT SALUD'!Títulos_a_imprimir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Ppaniagua</dc:creator>
  <cp:lastModifiedBy>Jaime Medrano</cp:lastModifiedBy>
  <dcterms:created xsi:type="dcterms:W3CDTF">2024-10-30T14:29:09Z</dcterms:created>
  <dcterms:modified xsi:type="dcterms:W3CDTF">2025-04-08T04:19:33Z</dcterms:modified>
</cp:coreProperties>
</file>